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14.xml" ContentType="application/vnd.openxmlformats-officedocument.spreadsheetml.table+xml"/>
  <Override PartName="/xl/tables/table15.xml" ContentType="application/vnd.openxmlformats-officedocument.spreadsheetml.table+xml"/>
  <Override PartName="/xl/tables/table16.xml" ContentType="application/vnd.openxmlformats-officedocument.spreadsheetml.table+xml"/>
  <Override PartName="/xl/tables/table17.xml" ContentType="application/vnd.openxmlformats-officedocument.spreadsheetml.table+xml"/>
  <Override PartName="/xl/tables/table18.xml" ContentType="application/vnd.openxmlformats-officedocument.spreadsheetml.table+xml"/>
  <Override PartName="/xl/tables/table19.xml" ContentType="application/vnd.openxmlformats-officedocument.spreadsheetml.table+xml"/>
  <Override PartName="/xl/tables/table20.xml" ContentType="application/vnd.openxmlformats-officedocument.spreadsheetml.table+xml"/>
  <Override PartName="/xl/tables/table21.xml" ContentType="application/vnd.openxmlformats-officedocument.spreadsheetml.table+xml"/>
  <Override PartName="/xl/tables/table22.xml" ContentType="application/vnd.openxmlformats-officedocument.spreadsheetml.table+xml"/>
  <Override PartName="/xl/tables/table23.xml" ContentType="application/vnd.openxmlformats-officedocument.spreadsheetml.table+xml"/>
  <Override PartName="/xl/tables/table24.xml" ContentType="application/vnd.openxmlformats-officedocument.spreadsheetml.table+xml"/>
  <Override PartName="/xl/tables/table25.xml" ContentType="application/vnd.openxmlformats-officedocument.spreadsheetml.table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sunpowercorp-my.sharepoint.com/personal/aheldermon_sunpowercorp_com/Documents/Documents/Projects/excel/weeks/"/>
    </mc:Choice>
  </mc:AlternateContent>
  <xr:revisionPtr revIDLastSave="176" documentId="8_{CA28C8BC-12DE-4F7D-A1C0-01D73A6395A7}" xr6:coauthVersionLast="47" xr6:coauthVersionMax="47" xr10:uidLastSave="{299BB97A-3398-4B20-BEF9-B169DF47C026}"/>
  <bookViews>
    <workbookView xWindow="-14220" yWindow="-16320" windowWidth="29040" windowHeight="15840" activeTab="3" xr2:uid="{6DF0BFB0-2C4F-44AD-9C14-64F9083CF184}"/>
  </bookViews>
  <sheets>
    <sheet name="FCR and Interactions" sheetId="1" r:id="rId1"/>
    <sheet name="Call Volume" sheetId="2" r:id="rId2"/>
    <sheet name="Utilization" sheetId="3" r:id="rId3"/>
    <sheet name="Survey Data" sheetId="4" r:id="rId4"/>
    <sheet name="QA" sheetId="5" r:id="rId5"/>
  </sheets>
  <externalReferences>
    <externalReference r:id="rId6"/>
  </externalReferences>
  <definedNames>
    <definedName name="_xlcn.WorksheetConnection_Book1Data_21" hidden="1">[1]!Data_2[#Data]</definedName>
    <definedName name="_xlcn.WorksheetConnection_Book1Data_211" hidden="1">[1]!Data_2[#Data]</definedName>
  </definedNames>
  <calcPr calcId="191029" iterate="1"/>
  <pivotCaches>
    <pivotCache cacheId="0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a_2-34938883-ce5e-4fe2-9342-9818d9d28166" name="Data_2" connection="WorksheetConnection_Book1!Data_2"/>
          <x15:modelTable id="Data_2-63e6efdd-4f10-48c9-8157-cbbd6a8affb3" name="Data_2 1" connection="WorksheetConnection_Book1!Data_2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29" i="4" l="1"/>
  <c r="K30" i="4"/>
  <c r="K15" i="4"/>
  <c r="R33" i="4" l="1"/>
  <c r="R32" i="4"/>
  <c r="R31" i="4"/>
  <c r="R30" i="4"/>
  <c r="R29" i="4"/>
  <c r="R23" i="4"/>
  <c r="R22" i="4"/>
  <c r="R21" i="4"/>
  <c r="R20" i="4"/>
  <c r="R19" i="4"/>
  <c r="R18" i="4"/>
  <c r="R17" i="4"/>
  <c r="R16" i="4"/>
  <c r="R15" i="4"/>
  <c r="R14" i="4"/>
  <c r="R13" i="4"/>
  <c r="R12" i="4"/>
  <c r="R11" i="4"/>
  <c r="R10" i="4"/>
  <c r="R9" i="4"/>
  <c r="R8" i="4"/>
  <c r="R7" i="4"/>
  <c r="R6" i="4"/>
  <c r="R5" i="4"/>
  <c r="R4" i="4"/>
  <c r="K14" i="4"/>
  <c r="K13" i="4"/>
  <c r="K12" i="4"/>
  <c r="K11" i="4"/>
  <c r="K10" i="4"/>
  <c r="K9" i="4"/>
  <c r="K8" i="4"/>
  <c r="K7" i="4"/>
  <c r="K6" i="4"/>
  <c r="K5" i="4"/>
  <c r="E25" i="2" l="1"/>
  <c r="D25" i="2"/>
  <c r="C25" i="2"/>
  <c r="B25" i="2"/>
  <c r="I9" i="1"/>
  <c r="K10" i="2"/>
  <c r="J10" i="2"/>
  <c r="I10" i="2"/>
  <c r="H10" i="2"/>
  <c r="F26" i="1" l="1"/>
  <c r="E26" i="1"/>
  <c r="D26" i="1"/>
  <c r="C26" i="1"/>
  <c r="B26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AB365C6-6757-4BBC-8AE0-32C2652D3245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3A91D9F6-4B67-471C-B64A-5861B3F35236}" name="WorksheetConnection_Book1!Data_2" type="102" refreshedVersion="6" minRefreshableVersion="5">
    <extLst>
      <ext xmlns:x15="http://schemas.microsoft.com/office/spreadsheetml/2010/11/main" uri="{DE250136-89BD-433C-8126-D09CA5730AF9}">
        <x15:connection id="Data_2-34938883-ce5e-4fe2-9342-9818d9d28166">
          <x15:rangePr sourceName="_xlcn.WorksheetConnection_Book1Data_21"/>
        </x15:connection>
      </ext>
    </extLst>
  </connection>
  <connection id="3" xr16:uid="{3A91D9F6-4B67-471C-B64A-5861B3F35236}" name="WorksheetConnection_Book1!Data_21" type="102" refreshedVersion="6" minRefreshableVersion="5">
    <extLst>
      <ext xmlns:x15="http://schemas.microsoft.com/office/spreadsheetml/2010/11/main" uri="{DE250136-89BD-433C-8126-D09CA5730AF9}">
        <x15:connection id="Data_2-63e6efdd-4f10-48c9-8157-cbbd6a8affb3">
          <x15:rangePr sourceName="_xlcn.WorksheetConnection_Book1Data_211"/>
        </x15:connection>
      </ext>
    </extLst>
  </connection>
</connections>
</file>

<file path=xl/sharedStrings.xml><?xml version="1.0" encoding="utf-8"?>
<sst xmlns="http://schemas.openxmlformats.org/spreadsheetml/2006/main" count="219" uniqueCount="128">
  <si>
    <t>Adam Holley</t>
  </si>
  <si>
    <t>Athena Wood</t>
  </si>
  <si>
    <t>Aubrey Heldermon</t>
  </si>
  <si>
    <t>Blaze Lowe</t>
  </si>
  <si>
    <t>Bradley Howe</t>
  </si>
  <si>
    <t>Charlotte Lowery</t>
  </si>
  <si>
    <t>Dalton Lee</t>
  </si>
  <si>
    <t>Dalton Overman</t>
  </si>
  <si>
    <t>Devin McAnelly</t>
  </si>
  <si>
    <t>Ethan Burns</t>
  </si>
  <si>
    <t>Ira Lolley</t>
  </si>
  <si>
    <t>Jaxon Catron</t>
  </si>
  <si>
    <t>Jennie Washington</t>
  </si>
  <si>
    <t>Jonathan Kimble</t>
  </si>
  <si>
    <t>Joshua Buttes</t>
  </si>
  <si>
    <t>Joshua Perceful</t>
  </si>
  <si>
    <t>Joshua Gragg</t>
  </si>
  <si>
    <t>Kendrick Teague</t>
  </si>
  <si>
    <t>Kevin Willis</t>
  </si>
  <si>
    <t>Michael Cumming</t>
  </si>
  <si>
    <t>Michael Dawson</t>
  </si>
  <si>
    <t>Ryan Hainzinger</t>
  </si>
  <si>
    <t>Trenton Gunter</t>
  </si>
  <si>
    <t>Stephon Hall</t>
  </si>
  <si>
    <t>FCR</t>
  </si>
  <si>
    <t>Cases Closed</t>
  </si>
  <si>
    <t>Modified Cases</t>
  </si>
  <si>
    <t>Cases Made</t>
  </si>
  <si>
    <t>Logged Calls</t>
  </si>
  <si>
    <t>Project Intake</t>
  </si>
  <si>
    <t>CSR</t>
  </si>
  <si>
    <t>Aurora Russell</t>
  </si>
  <si>
    <t>Glenna Chandler</t>
  </si>
  <si>
    <t>Hayley Forman</t>
  </si>
  <si>
    <t>Kaitlin Holley</t>
  </si>
  <si>
    <t>Kimberly Needham</t>
  </si>
  <si>
    <t>Nancy Bolin</t>
  </si>
  <si>
    <t>Pamela Breen</t>
  </si>
  <si>
    <t>CSR - Training</t>
  </si>
  <si>
    <t>Christopher Dodson</t>
  </si>
  <si>
    <t>Colton Jackson</t>
  </si>
  <si>
    <t>Diego Medina</t>
  </si>
  <si>
    <t>Joshua McFarlland</t>
  </si>
  <si>
    <t>Tristan Butts</t>
  </si>
  <si>
    <t>Total</t>
  </si>
  <si>
    <t>FCR%</t>
  </si>
  <si>
    <t>Inbound</t>
  </si>
  <si>
    <t>Outbound</t>
  </si>
  <si>
    <t>Transfer</t>
  </si>
  <si>
    <t>8.75% Non-Productive</t>
  </si>
  <si>
    <t>11.45% Outage</t>
  </si>
  <si>
    <t>79.98% Productive</t>
  </si>
  <si>
    <t>11.04% Outage</t>
  </si>
  <si>
    <t>6.9% Non-Productive</t>
  </si>
  <si>
    <t>82.05% Productive</t>
  </si>
  <si>
    <t>SunPower CSR</t>
  </si>
  <si>
    <t>Provalus CSR</t>
  </si>
  <si>
    <t>10.86% Outage</t>
  </si>
  <si>
    <t>11.20% Non-Productive</t>
  </si>
  <si>
    <t>77.92% Productive</t>
  </si>
  <si>
    <t>10.15% Outage</t>
  </si>
  <si>
    <t>8.49% Non-Productive</t>
  </si>
  <si>
    <t>81.34% Productive</t>
  </si>
  <si>
    <t>Responded?</t>
  </si>
  <si>
    <t>Yes</t>
  </si>
  <si>
    <t>No</t>
  </si>
  <si>
    <t>Provalus</t>
  </si>
  <si>
    <t>HMD Resolved - By Agent</t>
  </si>
  <si>
    <t>%Yes</t>
  </si>
  <si>
    <t>ADAM HOLLEY</t>
  </si>
  <si>
    <t>ATHENA WOOD</t>
  </si>
  <si>
    <t>KEVIN WILLIS</t>
  </si>
  <si>
    <t>JOSHUA BUTTES</t>
  </si>
  <si>
    <t>MICHAEL DAWSON</t>
  </si>
  <si>
    <t>KENDRICK TEAGUE</t>
  </si>
  <si>
    <t>IRA LOLLEY</t>
  </si>
  <si>
    <t>JOSHUA PERCEFUL</t>
  </si>
  <si>
    <t>JONATHAN KIMBLE</t>
  </si>
  <si>
    <t>BLAZE LOWE</t>
  </si>
  <si>
    <t>Promoter</t>
  </si>
  <si>
    <t>Passive</t>
  </si>
  <si>
    <t>Detractor</t>
  </si>
  <si>
    <t>NPS</t>
  </si>
  <si>
    <t>AUBREY HELDERMON</t>
  </si>
  <si>
    <t>CHARLOTTE LOWERY</t>
  </si>
  <si>
    <t>DALTON OVERMAN</t>
  </si>
  <si>
    <t>ETHAN BURNS</t>
  </si>
  <si>
    <t>JAXON CATRON</t>
  </si>
  <si>
    <t>JENNIE WASHINGTON</t>
  </si>
  <si>
    <t>MICHAEL CUMMING</t>
  </si>
  <si>
    <t>RYAN HAINZINGER</t>
  </si>
  <si>
    <t>STEPHON HALL</t>
  </si>
  <si>
    <t>SunPower</t>
  </si>
  <si>
    <t>by Case Record Type | by WW</t>
  </si>
  <si>
    <t>Survey Count</t>
  </si>
  <si>
    <t>Customer Service Case</t>
  </si>
  <si>
    <t>Technical Support Case</t>
  </si>
  <si>
    <t>Q1</t>
  </si>
  <si>
    <t>No. of responses</t>
  </si>
  <si>
    <t>Based on this phone call, all is well. Based on the entire experience, improvement is needed.</t>
  </si>
  <si>
    <t>Clarity is required on overall process, model # of invertor in the contract and design specification do differ, PGE application for permit being submitted even before it was signed by me, written couple of emails but inadequate response.</t>
  </si>
  <si>
    <t>Don't give your customers the run around. Get my ceiling cracks fixed!!</t>
  </si>
  <si>
    <t>Have an option to be called back so customer is not stuck in listening to repetitive music.</t>
  </si>
  <si>
    <t>I have learned recently from talking with others that have experience with SunPower PV systems that SunPower is very slow (i.e., measured in months and years!) to respond to maintenance requests.</t>
  </si>
  <si>
    <t>n/a</t>
  </si>
  <si>
    <t>None.</t>
  </si>
  <si>
    <t>Wors</t>
  </si>
  <si>
    <t>Process</t>
  </si>
  <si>
    <t>Communication</t>
  </si>
  <si>
    <t>Waiting</t>
  </si>
  <si>
    <t>Customer Service</t>
  </si>
  <si>
    <t>Improvements</t>
  </si>
  <si>
    <t>Sales</t>
  </si>
  <si>
    <t>Improvement Suggestion</t>
  </si>
  <si>
    <t>NPS No. Of Responses</t>
  </si>
  <si>
    <t>Customer Focus</t>
  </si>
  <si>
    <t>Knowledge and Support</t>
  </si>
  <si>
    <t xml:space="preserve">Ownership </t>
  </si>
  <si>
    <t>Zero Tolerance</t>
  </si>
  <si>
    <t xml:space="preserve">Accuracy </t>
  </si>
  <si>
    <t>Courtesy and Engagement</t>
  </si>
  <si>
    <t>Overall Score</t>
  </si>
  <si>
    <t>Provalus Total</t>
  </si>
  <si>
    <t>11.23% Outage</t>
  </si>
  <si>
    <t>8.53% Non-Productive</t>
  </si>
  <si>
    <t>80.22% Productive</t>
  </si>
  <si>
    <t>Dimapilis, Jon Jon</t>
  </si>
  <si>
    <t>Baes Jr, 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</si>
</sst>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1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 Light"/>
      <family val="2"/>
    </font>
    <font>
      <b/>
      <sz val="11"/>
      <color theme="4"/>
      <name val="Calibri Light"/>
      <family val="2"/>
    </font>
    <font>
      <b/>
      <sz val="11"/>
      <color theme="5"/>
      <name val="Calibri Light"/>
      <family val="2"/>
    </font>
    <font>
      <b/>
      <i/>
      <sz val="9"/>
      <color theme="4"/>
      <name val="Calibri Light"/>
      <family val="2"/>
    </font>
    <font>
      <sz val="9"/>
      <color theme="0"/>
      <name val="Calibri Light"/>
      <family val="2"/>
    </font>
    <font>
      <b/>
      <u/>
      <sz val="11"/>
      <color theme="5"/>
      <name val="Calibri Light"/>
      <family val="2"/>
    </font>
    <font>
      <sz val="11"/>
      <color theme="0"/>
      <name val="Calibri Light"/>
      <family val="2"/>
    </font>
    <font>
      <sz val="10"/>
      <color rgb="FFFFFFFF"/>
      <name val="Calibri"/>
      <family val="2"/>
      <scheme val="minor"/>
    </font>
    <font>
      <sz val="11"/>
      <color rgb="FF0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theme="0"/>
      </patternFill>
    </fill>
    <fill>
      <patternFill patternType="solid">
        <fgColor rgb="FF1F4E78"/>
        <bgColor rgb="FF000000"/>
      </patternFill>
    </fill>
  </fills>
  <borders count="7">
    <border>
      <left/>
      <right/>
      <top/>
      <bottom/>
      <diagonal/>
    </border>
    <border>
      <left/>
      <right/>
      <top style="thin">
        <color theme="4"/>
      </top>
      <bottom style="thin">
        <color theme="4" tint="0.79998168889431442"/>
      </bottom>
      <diagonal/>
    </border>
    <border>
      <left/>
      <right/>
      <top style="thin">
        <color theme="4" tint="0.79998168889431442"/>
      </top>
      <bottom style="thin">
        <color theme="4"/>
      </bottom>
      <diagonal/>
    </border>
    <border>
      <left/>
      <right/>
      <top style="thin">
        <color theme="4" tint="0.79998168889431442"/>
      </top>
      <bottom style="thin">
        <color theme="4" tint="0.79998168889431442"/>
      </bottom>
      <diagonal/>
    </border>
    <border>
      <left/>
      <right/>
      <top style="thin">
        <color theme="4"/>
      </top>
      <bottom style="thin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9" fontId="3" fillId="0" borderId="0" applyFont="0" applyFill="0" applyBorder="0" applyAlignment="0" applyProtection="0"/>
  </cellStyleXfs>
  <cellXfs count="36">
    <xf numFmtId="0" fontId="0" fillId="0" borderId="0" xfId="0"/>
    <xf numFmtId="0" fontId="1" fillId="0" borderId="0" xfId="0" applyFont="1" applyAlignment="1">
      <alignment horizontal="center"/>
    </xf>
    <xf numFmtId="10" fontId="0" fillId="0" borderId="0" xfId="0" applyNumberFormat="1"/>
    <xf numFmtId="0" fontId="2" fillId="0" borderId="0" xfId="1"/>
    <xf numFmtId="0" fontId="4" fillId="0" borderId="1" xfId="0" applyFont="1" applyBorder="1" applyAlignment="1">
      <alignment horizontal="right"/>
    </xf>
    <xf numFmtId="0" fontId="4" fillId="0" borderId="1" xfId="0" applyFont="1" applyBorder="1"/>
    <xf numFmtId="0" fontId="4" fillId="0" borderId="2" xfId="0" applyFont="1" applyBorder="1"/>
    <xf numFmtId="0" fontId="4" fillId="0" borderId="2" xfId="0" applyFont="1" applyBorder="1" applyAlignment="1">
      <alignment horizontal="center"/>
    </xf>
    <xf numFmtId="0" fontId="0" fillId="0" borderId="3" xfId="0" applyBorder="1" applyAlignment="1">
      <alignment horizontal="right" indent="1"/>
    </xf>
    <xf numFmtId="0" fontId="0" fillId="0" borderId="3" xfId="0" applyBorder="1"/>
    <xf numFmtId="0" fontId="4" fillId="2" borderId="4" xfId="0" applyFont="1" applyFill="1" applyBorder="1" applyAlignment="1">
      <alignment horizontal="right" indent="1"/>
    </xf>
    <xf numFmtId="0" fontId="4" fillId="2" borderId="4" xfId="0" applyFont="1" applyFill="1" applyBorder="1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9" fontId="5" fillId="0" borderId="0" xfId="2" applyFont="1" applyAlignment="1">
      <alignment horizontal="center"/>
    </xf>
    <xf numFmtId="0" fontId="0" fillId="0" borderId="0" xfId="0" applyAlignment="1">
      <alignment horizontal="right" indent="1"/>
    </xf>
    <xf numFmtId="0" fontId="4" fillId="0" borderId="0" xfId="0" applyFont="1" applyAlignment="1">
      <alignment horizontal="center" vertical="center"/>
    </xf>
    <xf numFmtId="1" fontId="6" fillId="0" borderId="0" xfId="0" applyNumberFormat="1" applyFont="1" applyAlignment="1">
      <alignment horizontal="center"/>
    </xf>
    <xf numFmtId="0" fontId="0" fillId="0" borderId="0" xfId="0" applyAlignment="1">
      <alignment horizontal="right"/>
    </xf>
    <xf numFmtId="0" fontId="0" fillId="0" borderId="0" xfId="0" pivotButton="1"/>
    <xf numFmtId="0" fontId="7" fillId="0" borderId="0" xfId="0" applyFont="1"/>
    <xf numFmtId="0" fontId="8" fillId="0" borderId="0" xfId="0" applyFont="1"/>
    <xf numFmtId="0" fontId="9" fillId="0" borderId="0" xfId="0" applyFont="1" applyAlignment="1">
      <alignment horizontal="center"/>
    </xf>
    <xf numFmtId="164" fontId="6" fillId="0" borderId="0" xfId="0" applyNumberFormat="1" applyFont="1"/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0" fontId="4" fillId="0" borderId="4" xfId="0" applyFont="1" applyBorder="1"/>
    <xf numFmtId="0" fontId="0" fillId="0" borderId="3" xfId="0" applyBorder="1" applyAlignment="1">
      <alignment horizontal="left"/>
    </xf>
    <xf numFmtId="0" fontId="10" fillId="0" borderId="0" xfId="0" applyFont="1" applyAlignment="1">
      <alignment horizontal="right"/>
    </xf>
    <xf numFmtId="0" fontId="10" fillId="0" borderId="0" xfId="0" applyFont="1"/>
    <xf numFmtId="0" fontId="4" fillId="0" borderId="0" xfId="0" pivotButton="1" applyFont="1"/>
    <xf numFmtId="0" fontId="11" fillId="3" borderId="5" xfId="0" applyFont="1" applyFill="1" applyBorder="1" applyAlignment="1">
      <alignment horizontal="center" vertical="center" wrapText="1"/>
    </xf>
    <xf numFmtId="0" fontId="11" fillId="3" borderId="6" xfId="0" applyFont="1" applyFill="1" applyBorder="1" applyAlignment="1">
      <alignment horizontal="center" vertical="center" wrapText="1"/>
    </xf>
    <xf numFmtId="9" fontId="12" fillId="0" borderId="0" xfId="0" applyNumberFormat="1" applyFont="1"/>
    <xf numFmtId="0" fontId="1" fillId="0" borderId="0" xfId="0" applyFont="1" applyAlignment="1">
      <alignment vertical="center"/>
    </xf>
    <xf numFmtId="0" fontId="0" fillId="0" borderId="0" xfId="0" applyAlignment="1">
      <alignment horizontal="center"/>
    </xf>
  </cellXfs>
  <cellStyles count="3">
    <cellStyle name="Hyperlink" xfId="1" builtinId="8"/>
    <cellStyle name="Normal" xfId="0" builtinId="0"/>
    <cellStyle name="Percent" xfId="2" builtinId="5"/>
  </cellStyles>
  <dxfs count="8"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>
          <bgColor auto="1"/>
        </patternFill>
      </fill>
    </dxf>
    <dxf>
      <fill>
        <patternFill>
          <bgColor auto="1"/>
        </patternFill>
      </fill>
    </dxf>
    <dxf>
      <font>
        <b/>
      </font>
    </dxf>
    <dxf>
      <alignment horizontal="right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47625</xdr:colOff>
      <xdr:row>4</xdr:row>
      <xdr:rowOff>85725</xdr:rowOff>
    </xdr:from>
    <xdr:to>
      <xdr:col>3</xdr:col>
      <xdr:colOff>9525</xdr:colOff>
      <xdr:row>4</xdr:row>
      <xdr:rowOff>85725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D5B85B9A-D4C0-498C-BE2A-A16002DB3FDB}"/>
            </a:ext>
          </a:extLst>
        </xdr:cNvPr>
        <xdr:cNvCxnSpPr/>
      </xdr:nvCxnSpPr>
      <xdr:spPr>
        <a:xfrm>
          <a:off x="47625" y="847725"/>
          <a:ext cx="3286125" cy="0"/>
        </a:xfrm>
        <a:prstGeom prst="line">
          <a:avLst/>
        </a:prstGeom>
        <a:ln w="57150"/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57150</xdr:colOff>
      <xdr:row>24</xdr:row>
      <xdr:rowOff>95250</xdr:rowOff>
    </xdr:from>
    <xdr:to>
      <xdr:col>18</xdr:col>
      <xdr:colOff>581025</xdr:colOff>
      <xdr:row>24</xdr:row>
      <xdr:rowOff>95250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879187DD-4B97-40C9-8FDC-4A073E3D5D22}"/>
            </a:ext>
          </a:extLst>
        </xdr:cNvPr>
        <xdr:cNvCxnSpPr/>
      </xdr:nvCxnSpPr>
      <xdr:spPr>
        <a:xfrm flipH="1">
          <a:off x="57150" y="4667250"/>
          <a:ext cx="11496675" cy="0"/>
        </a:xfrm>
        <a:prstGeom prst="line">
          <a:avLst/>
        </a:prstGeom>
        <a:ln w="57150"/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27</xdr:row>
      <xdr:rowOff>177775</xdr:rowOff>
    </xdr:from>
    <xdr:ext cx="3971925" cy="31641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4281930-4111-4699-BD28-EDE18D4BE186}"/>
            </a:ext>
          </a:extLst>
        </xdr:cNvPr>
        <xdr:cNvSpPr txBox="1"/>
      </xdr:nvSpPr>
      <xdr:spPr>
        <a:xfrm>
          <a:off x="9582150" y="3111475"/>
          <a:ext cx="3971925" cy="31641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endParaRPr lang="en-US" sz="900" b="0">
            <a:latin typeface="+mj-lt"/>
          </a:endParaRPr>
        </a:p>
      </xdr:txBody>
    </xdr:sp>
    <xdr:clientData/>
  </xdr:oneCellAnchor>
  <xdr:oneCellAnchor>
    <xdr:from>
      <xdr:col>1</xdr:col>
      <xdr:colOff>295276</xdr:colOff>
      <xdr:row>27</xdr:row>
      <xdr:rowOff>47625</xdr:rowOff>
    </xdr:from>
    <xdr:ext cx="666750" cy="31432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E11395C-3D3A-4342-91A8-AACB9193306A}"/>
            </a:ext>
          </a:extLst>
        </xdr:cNvPr>
        <xdr:cNvSpPr txBox="1"/>
      </xdr:nvSpPr>
      <xdr:spPr>
        <a:xfrm>
          <a:off x="11258551" y="2981325"/>
          <a:ext cx="666750" cy="314325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b">
          <a:noAutofit/>
        </a:bodyPr>
        <a:lstStyle/>
        <a:p>
          <a:pPr algn="ctr"/>
          <a:r>
            <a:rPr lang="en-US" sz="1000" b="1">
              <a:latin typeface="+mj-lt"/>
            </a:rPr>
            <a:t>Customer </a:t>
          </a:r>
        </a:p>
        <a:p>
          <a:pPr algn="ctr"/>
          <a:r>
            <a:rPr lang="en-US" sz="1000" b="1">
              <a:latin typeface="+mj-lt"/>
            </a:rPr>
            <a:t>Service Case</a:t>
          </a:r>
        </a:p>
      </xdr:txBody>
    </xdr:sp>
    <xdr:clientData/>
  </xdr:oneCellAnchor>
  <xdr:oneCellAnchor>
    <xdr:from>
      <xdr:col>2</xdr:col>
      <xdr:colOff>266700</xdr:colOff>
      <xdr:row>27</xdr:row>
      <xdr:rowOff>47625</xdr:rowOff>
    </xdr:from>
    <xdr:ext cx="742950" cy="314325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755FB95C-584E-4E59-9ABA-2D619B8BF5F3}"/>
            </a:ext>
          </a:extLst>
        </xdr:cNvPr>
        <xdr:cNvSpPr txBox="1"/>
      </xdr:nvSpPr>
      <xdr:spPr>
        <a:xfrm>
          <a:off x="12068175" y="2981325"/>
          <a:ext cx="742950" cy="314325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b">
          <a:noAutofit/>
        </a:bodyPr>
        <a:lstStyle/>
        <a:p>
          <a:pPr algn="ctr"/>
          <a:r>
            <a:rPr lang="en-US" sz="1000" b="1">
              <a:latin typeface="+mj-lt"/>
            </a:rPr>
            <a:t>Technical </a:t>
          </a:r>
        </a:p>
        <a:p>
          <a:pPr algn="ctr"/>
          <a:r>
            <a:rPr lang="en-US" sz="1000" b="1">
              <a:latin typeface="+mj-lt"/>
            </a:rPr>
            <a:t>Support Case</a:t>
          </a:r>
        </a:p>
      </xdr:txBody>
    </xdr:sp>
    <xdr:clientData/>
  </xdr:oneCellAnchor>
  <xdr:oneCellAnchor>
    <xdr:from>
      <xdr:col>0</xdr:col>
      <xdr:colOff>9525</xdr:colOff>
      <xdr:row>25</xdr:row>
      <xdr:rowOff>0</xdr:rowOff>
    </xdr:from>
    <xdr:ext cx="3581400" cy="200025"/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5E1D2001-E0F5-4838-A65A-4678A74F45C4}"/>
            </a:ext>
          </a:extLst>
        </xdr:cNvPr>
        <xdr:cNvSpPr txBox="1"/>
      </xdr:nvSpPr>
      <xdr:spPr>
        <a:xfrm>
          <a:off x="9591675" y="2552700"/>
          <a:ext cx="3581400" cy="200025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91440" tIns="0" rIns="0" bIns="0" rtlCol="0" anchor="ctr">
          <a:noAutofit/>
        </a:bodyPr>
        <a:lstStyle/>
        <a:p>
          <a:pPr algn="l"/>
          <a:endParaRPr lang="en-US" sz="1000" b="0" u="sng">
            <a:solidFill>
              <a:sysClr val="windowText" lastClr="000000"/>
            </a:solidFill>
            <a:latin typeface="+mj-lt"/>
          </a:endParaRPr>
        </a:p>
      </xdr:txBody>
    </xdr:sp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jgragg\Downloads\New%20Survey%20Data%20as%20of%20WW13_2023.xlsb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Agent"/>
      <sheetName val="Provalus"/>
      <sheetName val="Agent Percentile_pilot"/>
      <sheetName val="Resolved"/>
      <sheetName val="Output"/>
      <sheetName val="Survey Data"/>
      <sheetName val="Ref"/>
      <sheetName val="New Survey Data as of WW13_202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hua Gragg" refreshedDate="45019.491625810188" backgroundQuery="1" createdVersion="6" refreshedVersion="6" minRefreshableVersion="3" recordCount="0" supportSubquery="1" supportAdvancedDrill="1" xr:uid="{A92E6339-AD0C-44D4-98CF-7BF016663033}">
  <cacheSource type="external" connectionId="1"/>
  <cacheFields count="9">
    <cacheField name="[Data_2 1].[Effort Level].[Effort Level]" caption="Effort Level" numFmtId="0" hierarchy="91" level="1">
      <sharedItems containsMixedTypes="1" containsNumber="1" containsInteger="1" minValue="10" maxValue="10" count="2">
        <s v="10"/>
        <n v="10" u="1"/>
      </sharedItems>
      <extLst>
        <ext xmlns:x15="http://schemas.microsoft.com/office/spreadsheetml/2010/11/main" uri="{4F2E5C28-24EA-4eb8-9CBF-B6C8F9C3D259}">
          <x15:cachedUniqueNames>
            <x15:cachedUniqueName index="0" name="[Data_2 1].[Effort Level].&amp;[10]"/>
            <x15:cachedUniqueName index="1" name="[Data_2 1].[Effort Level].&amp;[10]"/>
          </x15:cachedUniqueNames>
        </ext>
      </extLst>
    </cacheField>
    <cacheField name="[Data_2 1].[Score].[Score]" caption="Score" numFmtId="0" hierarchy="115" level="1">
      <sharedItems containsSemiMixedTypes="0" containsString="0" containsNumber="1" containsInteger="1" minValue="-100" maxValue="100" count="7">
        <n v="-100"/>
        <n v="-67"/>
        <n v="-33"/>
        <n v="0"/>
        <n v="33"/>
        <n v="67"/>
        <n v="100"/>
      </sharedItems>
      <extLst>
        <ext xmlns:x15="http://schemas.microsoft.com/office/spreadsheetml/2010/11/main" uri="{4F2E5C28-24EA-4eb8-9CBF-B6C8F9C3D259}">
          <x15:cachedUniqueNames>
            <x15:cachedUniqueName index="0" name="[Data_2 1].[Score].&amp;[-100]"/>
            <x15:cachedUniqueName index="1" name="[Data_2 1].[Score].&amp;[-67]"/>
            <x15:cachedUniqueName index="2" name="[Data_2 1].[Score].&amp;[-33]"/>
            <x15:cachedUniqueName index="3" name="[Data_2 1].[Score].&amp;[0]"/>
            <x15:cachedUniqueName index="4" name="[Data_2 1].[Score].&amp;[33]"/>
            <x15:cachedUniqueName index="5" name="[Data_2 1].[Score].&amp;[67]"/>
            <x15:cachedUniqueName index="6" name="[Data_2 1].[Score].&amp;[100]"/>
          </x15:cachedUniqueNames>
        </ext>
      </extLst>
    </cacheField>
    <cacheField name="[Data_2 1].[Responded?].[Responded?]" caption="Responded?" numFmtId="0" hierarchy="116" level="1">
      <sharedItems containsSemiMixedTypes="0" containsNonDate="0" containsString="0"/>
    </cacheField>
    <cacheField name="[Data_2 1].[Improvement suggestions tag].[Improvement suggestions tag]" caption="Improvement suggestions tag" numFmtId="0" hierarchy="100" level="1">
      <sharedItems count="53">
        <s v="Communication"/>
        <s v="Customer Service"/>
        <s v="Improvements"/>
        <s v="Process"/>
        <s v="Waiting"/>
        <s v="Compensation" u="1"/>
        <s v="Project Coordinator" u="1"/>
        <s v="Pricing" u="1"/>
        <s v="Monitoring" u="1"/>
        <s v="Installation" u="1"/>
        <s v="Training" u="1"/>
        <s v="Credit" u="1"/>
        <s v="Battery" u="1"/>
        <s v="Issue resolution" u="1"/>
        <s v="Appointments" u="1"/>
        <s v="Billing" u="1"/>
        <s v="Commissioning" u="1"/>
        <s v="Contract" u="1"/>
        <s v="Cost" u="1"/>
        <s v="Customer experience" u="1"/>
        <s v="Document" u="1"/>
        <s v="Invoice" u="1"/>
        <s v="Language" u="1"/>
        <s v="Lease terms" u="1"/>
        <s v="Marketing" u="1"/>
        <s v="Micro inverters" u="1"/>
        <s v="New Homes" u="1"/>
        <s v="Onsite crew" u="1"/>
        <s v="Payments" u="1"/>
        <s v="Recommendation" u="1"/>
        <s v="Referral" u="1"/>
        <s v="Reimbursement" u="1"/>
        <s v="Sales" u="1"/>
        <s v="Savings" u="1"/>
        <s v="Storage" u="1"/>
        <s v="Subcontractors" u="1"/>
        <s v="SunPower company" u="1"/>
        <s v="Sunvault" u="1"/>
        <s v="System related" u="1"/>
        <s v="Warranty" u="1"/>
        <s v="Website" u="1"/>
        <s v="Accountability" u="1"/>
        <s v="Dealer feedback" u="1"/>
        <s v="Delays" u="1"/>
        <s v="Docusign" u="1"/>
        <s v="Guidance" u="1"/>
        <s v="Parts availability" u="1"/>
        <s v="Rebate" u="1"/>
        <s v="Refunds" u="1"/>
        <s v="Scheduling" u="1"/>
        <s v="Survey" u="1"/>
        <s v="Technology" u="1"/>
        <s v="N/A" u="1"/>
      </sharedItems>
      <extLst>
        <ext xmlns:x15="http://schemas.microsoft.com/office/spreadsheetml/2010/11/main" uri="{4F2E5C28-24EA-4eb8-9CBF-B6C8F9C3D259}">
          <x15:cachedUniqueNames>
            <x15:cachedUniqueName index="0" name="[Data_2 1].[Improvement suggestions tag].&amp;[Communication]"/>
            <x15:cachedUniqueName index="1" name="[Data_2 1].[Improvement suggestions tag].&amp;[Customer Service]"/>
            <x15:cachedUniqueName index="2" name="[Data_2 1].[Improvement suggestions tag].&amp;[Improvements]"/>
            <x15:cachedUniqueName index="3" name="[Data_2 1].[Improvement suggestions tag].&amp;[Process]"/>
            <x15:cachedUniqueName index="4" name="[Data_2 1].[Improvement suggestions tag].&amp;[Waiting]"/>
            <x15:cachedUniqueName index="5" name="[Data_2 1].[Improvement suggestions tag].&amp;[Compensation]"/>
            <x15:cachedUniqueName index="6" name="[Data_2 1].[Improvement suggestions tag].&amp;[Project Coordinator]"/>
            <x15:cachedUniqueName index="7" name="[Data_2 1].[Improvement suggestions tag].&amp;[Pricing]"/>
            <x15:cachedUniqueName index="8" name="[Data_2 1].[Improvement suggestions tag].&amp;[Monitoring]"/>
            <x15:cachedUniqueName index="9" name="[Data_2 1].[Improvement suggestions tag].&amp;[Installation]"/>
            <x15:cachedUniqueName index="10" name="[Data_2 1].[Improvement suggestions tag].&amp;[Training]"/>
            <x15:cachedUniqueName index="11" name="[Data_2 1].[Improvement suggestions tag].&amp;[Credit]"/>
            <x15:cachedUniqueName index="12" name="[Data_2 1].[Improvement suggestions tag].&amp;[Battery]"/>
            <x15:cachedUniqueName index="13" name="[Data_2 1].[Improvement suggestions tag].&amp;[Issue resolution]"/>
            <x15:cachedUniqueName index="14" name="[Data_2 1].[Improvement suggestions tag].&amp;[Appointments]"/>
            <x15:cachedUniqueName index="15" name="[Data_2 1].[Improvement suggestions tag].&amp;[Billing]"/>
            <x15:cachedUniqueName index="16" name="[Data_2 1].[Improvement suggestions tag].&amp;[Commissioning]"/>
            <x15:cachedUniqueName index="17" name="[Data_2 1].[Improvement suggestions tag].&amp;[Contract]"/>
            <x15:cachedUniqueName index="18" name="[Data_2 1].[Improvement suggestions tag].&amp;[Cost]"/>
            <x15:cachedUniqueName index="19" name="[Data_2 1].[Improvement suggestions tag].&amp;[Customer experience]"/>
            <x15:cachedUniqueName index="20" name="[Data_2 1].[Improvement suggestions tag].&amp;[Document]"/>
            <x15:cachedUniqueName index="21" name="[Data_2 1].[Improvement suggestions tag].&amp;[Invoice]"/>
            <x15:cachedUniqueName index="22" name="[Data_2 1].[Improvement suggestions tag].&amp;[Language]"/>
            <x15:cachedUniqueName index="23" name="[Data_2 1].[Improvement suggestions tag].&amp;[Lease terms]"/>
            <x15:cachedUniqueName index="24" name="[Data_2 1].[Improvement suggestions tag].&amp;[Marketing]"/>
            <x15:cachedUniqueName index="25" name="[Data_2 1].[Improvement suggestions tag].&amp;[Micro inverters]"/>
            <x15:cachedUniqueName index="26" name="[Data_2 1].[Improvement suggestions tag].&amp;[New Homes]"/>
            <x15:cachedUniqueName index="27" name="[Data_2 1].[Improvement suggestions tag].&amp;[Onsite crew]"/>
            <x15:cachedUniqueName index="28" name="[Data_2 1].[Improvement suggestions tag].&amp;[Payments]"/>
            <x15:cachedUniqueName index="29" name="[Data_2 1].[Improvement suggestions tag].&amp;[Recommendation]"/>
            <x15:cachedUniqueName index="30" name="[Data_2 1].[Improvement suggestions tag].&amp;[Referral]"/>
            <x15:cachedUniqueName index="31" name="[Data_2 1].[Improvement suggestions tag].&amp;[Reimbursement]"/>
            <x15:cachedUniqueName index="32" name="[Data_2 1].[Improvement suggestions tag].&amp;[Sales]"/>
            <x15:cachedUniqueName index="33" name="[Data_2 1].[Improvement suggestions tag].&amp;[Savings]"/>
            <x15:cachedUniqueName index="34" name="[Data_2 1].[Improvement suggestions tag].&amp;[Storage]"/>
            <x15:cachedUniqueName index="35" name="[Data_2 1].[Improvement suggestions tag].&amp;[Subcontractors]"/>
            <x15:cachedUniqueName index="36" name="[Data_2 1].[Improvement suggestions tag].&amp;[SunPower company]"/>
            <x15:cachedUniqueName index="37" name="[Data_2 1].[Improvement suggestions tag].&amp;[Sunvault]"/>
            <x15:cachedUniqueName index="38" name="[Data_2 1].[Improvement suggestions tag].&amp;[System related]"/>
            <x15:cachedUniqueName index="39" name="[Data_2 1].[Improvement suggestions tag].&amp;[Warranty]"/>
            <x15:cachedUniqueName index="40" name="[Data_2 1].[Improvement suggestions tag].&amp;[Website]"/>
            <x15:cachedUniqueName index="41" name="[Data_2 1].[Improvement suggestions tag].&amp;[Accountability]"/>
            <x15:cachedUniqueName index="42" name="[Data_2 1].[Improvement suggestions tag].&amp;[Dealer feedback]"/>
            <x15:cachedUniqueName index="43" name="[Data_2 1].[Improvement suggestions tag].&amp;[Delays]"/>
            <x15:cachedUniqueName index="44" name="[Data_2 1].[Improvement suggestions tag].&amp;[Docusign]"/>
            <x15:cachedUniqueName index="45" name="[Data_2 1].[Improvement suggestions tag].&amp;[Guidance]"/>
            <x15:cachedUniqueName index="46" name="[Data_2 1].[Improvement suggestions tag].&amp;[Parts availability]"/>
            <x15:cachedUniqueName index="47" name="[Data_2 1].[Improvement suggestions tag].&amp;[Rebate]"/>
            <x15:cachedUniqueName index="48" name="[Data_2 1].[Improvement suggestions tag].&amp;[Refunds]"/>
            <x15:cachedUniqueName index="49" name="[Data_2 1].[Improvement suggestions tag].&amp;[Scheduling]"/>
            <x15:cachedUniqueName index="50" name="[Data_2 1].[Improvement suggestions tag].&amp;[Survey]"/>
            <x15:cachedUniqueName index="51" name="[Data_2 1].[Improvement suggestions tag].&amp;[Technology]"/>
            <x15:cachedUniqueName index="52" name="[Data_2 1].[Improvement suggestions tag].&amp;[N/A]"/>
          </x15:cachedUniqueNames>
        </ext>
      </extLst>
    </cacheField>
    <cacheField name="[Measures].[Count of Improvement suggestions tag 2]" caption="Count of Improvement suggestions tag 2" numFmtId="0" hierarchy="163" level="32767"/>
    <cacheField name="[Data_2 1].[Calendar.Year].[Calendar.Year]" caption="Calendar.Year" numFmtId="0" hierarchy="109" level="1">
      <sharedItems containsSemiMixedTypes="0" containsNonDate="0" containsString="0"/>
    </cacheField>
    <cacheField name="[Data_2 1].[Calendar.Week].[Calendar.Week]" caption="Calendar.Week" numFmtId="0" hierarchy="106" level="1">
      <sharedItems containsSemiMixedTypes="0" containsNonDate="0" containsString="0"/>
    </cacheField>
    <cacheField name="[Data_2 1].[Survey Questionnaire].[Survey Questionnaire]" caption="Survey Questionnaire" numFmtId="0" hierarchy="129" level="1">
      <sharedItems containsSemiMixedTypes="0" containsNonDate="0" containsString="0"/>
    </cacheField>
    <cacheField name="[Data_2 1].[Agent].[Agent]" caption="Agent" numFmtId="0" hierarchy="95" level="1">
      <sharedItems containsSemiMixedTypes="0" containsNonDate="0" containsString="0"/>
    </cacheField>
  </cacheFields>
  <cacheHierarchies count="179">
    <cacheHierarchy uniqueName="[Data_2].[Date Time Completion]" caption="Date Time Completion" attribute="1" time="1" defaultMemberUniqueName="[Data_2].[Date Time Completion].[All]" allUniqueName="[Data_2].[Date Time Completion].[All]" dimensionUniqueName="[Data_2]" displayFolder="" count="0" memberValueDatatype="7" unbalanced="0"/>
    <cacheHierarchy uniqueName="[Data_2].[Post Call Survey: Created Date]" caption="Post Call Survey: Created Date" attribute="1" time="1" defaultMemberUniqueName="[Data_2].[Post Call Survey: Created Date].[All]" allUniqueName="[Data_2].[Post Call Survey: Created Date].[All]" dimensionUniqueName="[Data_2]" displayFolder="" count="0" memberValueDatatype="7" unbalanced="0"/>
    <cacheHierarchy uniqueName="[Data_2].[Case: Closed Date]" caption="Case: Closed Date" attribute="1" time="1" defaultMemberUniqueName="[Data_2].[Case: Closed Date].[All]" allUniqueName="[Data_2].[Case: Closed Date].[All]" dimensionUniqueName="[Data_2]" displayFolder="" count="0" memberValueDatatype="7" unbalanced="0"/>
    <cacheHierarchy uniqueName="[Data_2].[Post Call Survey: ID]" caption="Post Call Survey: ID" attribute="1" defaultMemberUniqueName="[Data_2].[Post Call Survey: ID].[All]" allUniqueName="[Data_2].[Post Call Survey: ID].[All]" dimensionUniqueName="[Data_2]" displayFolder="" count="0" memberValueDatatype="130" unbalanced="0"/>
    <cacheHierarchy uniqueName="[Data_2].[Case: Case Number]" caption="Case: Case Number" attribute="1" defaultMemberUniqueName="[Data_2].[Case: Case Number].[All]" allUniqueName="[Data_2].[Case: Case Number].[All]" dimensionUniqueName="[Data_2]" displayFolder="" count="0" memberValueDatatype="20" unbalanced="0"/>
    <cacheHierarchy uniqueName="[Data_2].[Case: Case Owner]" caption="Case: Case Owner" attribute="1" defaultMemberUniqueName="[Data_2].[Case: Case Owner].[All]" allUniqueName="[Data_2].[Case: Case Owner].[All]" dimensionUniqueName="[Data_2]" displayFolder="" count="0" memberValueDatatype="130" unbalanced="0"/>
    <cacheHierarchy uniqueName="[Data_2].[Case: Resolution Comment]" caption="Case: Resolution Comment" attribute="1" defaultMemberUniqueName="[Data_2].[Case: Resolution Comment].[All]" allUniqueName="[Data_2].[Case: Resolution Comment].[All]" dimensionUniqueName="[Data_2]" displayFolder="" count="0" memberValueDatatype="130" unbalanced="0"/>
    <cacheHierarchy uniqueName="[Data_2].[Case: Case ID]" caption="Case: Case ID" attribute="1" defaultMemberUniqueName="[Data_2].[Case: Case ID].[All]" allUniqueName="[Data_2].[Case: Case ID].[All]" dimensionUniqueName="[Data_2]" displayFolder="" count="0" memberValueDatatype="130" unbalanced="0"/>
    <cacheHierarchy uniqueName="[Data_2].[Case: Status]" caption="Case: Status" attribute="1" defaultMemberUniqueName="[Data_2].[Case: Status].[All]" allUniqueName="[Data_2].[Case: Status].[All]" dimensionUniqueName="[Data_2]" displayFolder="" count="0" memberValueDatatype="130" unbalanced="0"/>
    <cacheHierarchy uniqueName="[Data_2].[Case: Contact Record Type]" caption="Case: Contact Record Type" attribute="1" defaultMemberUniqueName="[Data_2].[Case: Contact Record Type].[All]" allUniqueName="[Data_2].[Case: Contact Record Type].[All]" dimensionUniqueName="[Data_2]" displayFolder="" count="0" memberValueDatatype="130" unbalanced="0"/>
    <cacheHierarchy uniqueName="[Data_2].[Case: Operating Unit]" caption="Case: Operating Unit" attribute="1" defaultMemberUniqueName="[Data_2].[Case: Operating Unit].[All]" allUniqueName="[Data_2].[Case: Operating Unit].[All]" dimensionUniqueName="[Data_2]" displayFolder="" count="0" memberValueDatatype="130" unbalanced="0"/>
    <cacheHierarchy uniqueName="[Data_2].[Case: Case Record Type]" caption="Case: Case Record Type" attribute="1" defaultMemberUniqueName="[Data_2].[Case: Case Record Type].[All]" allUniqueName="[Data_2].[Case: Case Record Type].[All]" dimensionUniqueName="[Data_2]" displayFolder="" count="0" memberValueDatatype="130" unbalanced="0"/>
    <cacheHierarchy uniqueName="[Data_2].[Case: Categories]" caption="Case: Categories" attribute="1" defaultMemberUniqueName="[Data_2].[Case: Categories].[All]" allUniqueName="[Data_2].[Case: Categories].[All]" dimensionUniqueName="[Data_2]" displayFolder="" count="0" memberValueDatatype="130" unbalanced="0"/>
    <cacheHierarchy uniqueName="[Data_2].[Case: Sub-Categories]" caption="Case: Sub-Categories" attribute="1" defaultMemberUniqueName="[Data_2].[Case: Sub-Categories].[All]" allUniqueName="[Data_2].[Case: Sub-Categories].[All]" dimensionUniqueName="[Data_2]" displayFolder="" count="0" memberValueDatatype="130" unbalanced="0"/>
    <cacheHierarchy uniqueName="[Data_2].[Case: Partner Account]" caption="Case: Partner Account" attribute="1" defaultMemberUniqueName="[Data_2].[Case: Partner Account].[All]" allUniqueName="[Data_2].[Case: Partner Account].[All]" dimensionUniqueName="[Data_2]" displayFolder="" count="0" memberValueDatatype="130" unbalanced="0"/>
    <cacheHierarchy uniqueName="[Data_2].[Case: Survey Opt In]" caption="Case: Survey Opt In" attribute="1" defaultMemberUniqueName="[Data_2].[Case: Survey Opt In].[All]" allUniqueName="[Data_2].[Case: Survey Opt In].[All]" dimensionUniqueName="[Data_2]" displayFolder="" count="0" memberValueDatatype="20" unbalanced="0"/>
    <cacheHierarchy uniqueName="[Data_2].[Case: Survey Sent]" caption="Case: Survey Sent" attribute="1" defaultMemberUniqueName="[Data_2].[Case: Survey Sent].[All]" allUniqueName="[Data_2].[Case: Survey Sent].[All]" dimensionUniqueName="[Data_2]" displayFolder="" count="0" memberValueDatatype="20" unbalanced="0"/>
    <cacheHierarchy uniqueName="[Data_2].[Read Only Link]" caption="Read Only Link" attribute="1" defaultMemberUniqueName="[Data_2].[Read Only Link].[All]" allUniqueName="[Data_2].[Read Only Link].[All]" dimensionUniqueName="[Data_2]" displayFolder="" count="0" memberValueDatatype="130" unbalanced="0"/>
    <cacheHierarchy uniqueName="[Data_2].[Case: Resolution]" caption="Case: Resolution" attribute="1" defaultMemberUniqueName="[Data_2].[Case: Resolution].[All]" allUniqueName="[Data_2].[Case: Resolution].[All]" dimensionUniqueName="[Data_2]" displayFolder="" count="0" memberValueDatatype="130" unbalanced="0"/>
    <cacheHierarchy uniqueName="[Data_2].[Case: Date/Time Opened]" caption="Case: Date/Time Opened" attribute="1" time="1" defaultMemberUniqueName="[Data_2].[Case: Date/Time Opened].[All]" allUniqueName="[Data_2].[Case: Date/Time Opened].[All]" dimensionUniqueName="[Data_2]" displayFolder="" count="0" memberValueDatatype="7" unbalanced="0"/>
    <cacheHierarchy uniqueName="[Data_2].[Case: Email]" caption="Case: Email" attribute="1" defaultMemberUniqueName="[Data_2].[Case: Email].[All]" allUniqueName="[Data_2].[Case: Email].[All]" dimensionUniqueName="[Data_2]" displayFolder="" count="0" memberValueDatatype="130" unbalanced="0"/>
    <cacheHierarchy uniqueName="[Data_2].[Case: Case Origin]" caption="Case: Case Origin" attribute="1" defaultMemberUniqueName="[Data_2].[Case: Case Origin].[All]" allUniqueName="[Data_2].[Case: Case Origin].[All]" dimensionUniqueName="[Data_2]" displayFolder="" count="0" memberValueDatatype="130" unbalanced="0"/>
    <cacheHierarchy uniqueName="[Data_2].[Recommend]" caption="Recommend" attribute="1" defaultMemberUniqueName="[Data_2].[Recommend].[All]" allUniqueName="[Data_2].[Recommend].[All]" dimensionUniqueName="[Data_2]" displayFolder="" count="0" memberValueDatatype="20" unbalanced="0"/>
    <cacheHierarchy uniqueName="[Data_2].[Customer Service]" caption="Customer Service" attribute="1" defaultMemberUniqueName="[Data_2].[Customer Service].[All]" allUniqueName="[Data_2].[Customer Service].[All]" dimensionUniqueName="[Data_2]" displayFolder="" count="0" memberValueDatatype="20" unbalanced="0"/>
    <cacheHierarchy uniqueName="[Data_2].[Resolved?]" caption="Resolved?" attribute="1" defaultMemberUniqueName="[Data_2].[Resolved?].[All]" allUniqueName="[Data_2].[Resolved?].[All]" dimensionUniqueName="[Data_2]" displayFolder="" count="0" memberValueDatatype="130" unbalanced="0"/>
    <cacheHierarchy uniqueName="[Data_2].[Effort Level]" caption="Effort Level" attribute="1" defaultMemberUniqueName="[Data_2].[Effort Level].[All]" allUniqueName="[Data_2].[Effort Level].[All]" dimensionUniqueName="[Data_2]" displayFolder="" count="0" memberValueDatatype="130" unbalanced="0"/>
    <cacheHierarchy uniqueName="[Data_2].[Improvement suggestions]" caption="Improvement suggestions" attribute="1" defaultMemberUniqueName="[Data_2].[Improvement suggestions].[All]" allUniqueName="[Data_2].[Improvement suggestions].[All]" dimensionUniqueName="[Data_2]" displayFolder="" count="0" memberValueDatatype="130" unbalanced="0"/>
    <cacheHierarchy uniqueName="[Data_2].[Post Call Comment]" caption="Post Call Comment" attribute="1" defaultMemberUniqueName="[Data_2].[Post Call Comment].[All]" allUniqueName="[Data_2].[Post Call Comment].[All]" dimensionUniqueName="[Data_2]" displayFolder="" count="0" memberValueDatatype="130" unbalanced="0"/>
    <cacheHierarchy uniqueName="[Data_2].[Case: Age (Days)]" caption="Case: Age (Days)" attribute="1" defaultMemberUniqueName="[Data_2].[Case: Age (Days)].[All]" allUniqueName="[Data_2].[Case: Age (Days)].[All]" dimensionUniqueName="[Data_2]" displayFolder="" count="0" memberValueDatatype="20" unbalanced="0"/>
    <cacheHierarchy uniqueName="[Data_2].[Agent]" caption="Agent" attribute="1" defaultMemberUniqueName="[Data_2].[Agent].[All]" allUniqueName="[Data_2].[Agent].[All]" dimensionUniqueName="[Data_2]" displayFolder="" count="0" memberValueDatatype="130" unbalanced="0"/>
    <cacheHierarchy uniqueName="[Data_2].[Contact Name]" caption="Contact Name" attribute="1" defaultMemberUniqueName="[Data_2].[Contact Name].[All]" allUniqueName="[Data_2].[Contact Name].[All]" dimensionUniqueName="[Data_2]" displayFolder="" count="0" memberValueDatatype="130" unbalanced="0"/>
    <cacheHierarchy uniqueName="[Data_2].[Contact Phone]" caption="Contact Phone" attribute="1" defaultMemberUniqueName="[Data_2].[Contact Phone].[All]" allUniqueName="[Data_2].[Contact Phone].[All]" dimensionUniqueName="[Data_2]" displayFolder="" count="0" memberValueDatatype="130" unbalanced="0"/>
    <cacheHierarchy uniqueName="[Data_2].[Resolved Comments]" caption="Resolved Comments" attribute="1" defaultMemberUniqueName="[Data_2].[Resolved Comments].[All]" allUniqueName="[Data_2].[Resolved Comments].[All]" dimensionUniqueName="[Data_2]" displayFolder="" count="0" memberValueDatatype="130" unbalanced="0"/>
    <cacheHierarchy uniqueName="[Data_2].[Effort Level Comments]" caption="Effort Level Comments" attribute="1" defaultMemberUniqueName="[Data_2].[Effort Level Comments].[All]" allUniqueName="[Data_2].[Effort Level Comments].[All]" dimensionUniqueName="[Data_2]" displayFolder="" count="0" memberValueDatatype="130" unbalanced="0"/>
    <cacheHierarchy uniqueName="[Data_2].[Improvement suggestions tag]" caption="Improvement suggestions tag" attribute="1" defaultMemberUniqueName="[Data_2].[Improvement suggestions tag].[All]" allUniqueName="[Data_2].[Improvement suggestions tag].[All]" dimensionUniqueName="[Data_2]" displayFolder="" count="0" memberValueDatatype="130" unbalanced="0"/>
    <cacheHierarchy uniqueName="[Data_2].[Post Call Comment tag]" caption="Post Call Comment tag" attribute="1" defaultMemberUniqueName="[Data_2].[Post Call Comment tag].[All]" allUniqueName="[Data_2].[Post Call Comment tag].[All]" dimensionUniqueName="[Data_2]" displayFolder="" count="0" memberValueDatatype="130" unbalanced="0"/>
    <cacheHierarchy uniqueName="[Data_2].[Resolved Comments tag]" caption="Resolved Comments tag" attribute="1" defaultMemberUniqueName="[Data_2].[Resolved Comments tag].[All]" allUniqueName="[Data_2].[Resolved Comments tag].[All]" dimensionUniqueName="[Data_2]" displayFolder="" count="0" memberValueDatatype="130" unbalanced="0"/>
    <cacheHierarchy uniqueName="[Data_2].[Effort Level Comments tag]" caption="Effort Level Comments tag" attribute="1" defaultMemberUniqueName="[Data_2].[Effort Level Comments tag].[All]" allUniqueName="[Data_2].[Effort Level Comments tag].[All]" dimensionUniqueName="[Data_2]" displayFolder="" count="0" memberValueDatatype="130" unbalanced="0"/>
    <cacheHierarchy uniqueName="[Data_2].[Count]" caption="Count" attribute="1" defaultMemberUniqueName="[Data_2].[Count].[All]" allUniqueName="[Data_2].[Count].[All]" dimensionUniqueName="[Data_2]" displayFolder="" count="0" memberValueDatatype="20" unbalanced="0"/>
    <cacheHierarchy uniqueName="[Data_2].[Survey Type]" caption="Survey Type" attribute="1" defaultMemberUniqueName="[Data_2].[Survey Type].[All]" allUniqueName="[Data_2].[Survey Type].[All]" dimensionUniqueName="[Data_2]" displayFolder="" count="0" memberValueDatatype="130" unbalanced="0"/>
    <cacheHierarchy uniqueName="[Data_2].[Calendar.Week]" caption="Calendar.Week" attribute="1" defaultMemberUniqueName="[Data_2].[Calendar.Week].[All]" allUniqueName="[Data_2].[Calendar.Week].[All]" dimensionUniqueName="[Data_2]" displayFolder="" count="0" memberValueDatatype="20" unbalanced="0"/>
    <cacheHierarchy uniqueName="[Data_2].[Calendar.Month]" caption="Calendar.Month" attribute="1" defaultMemberUniqueName="[Data_2].[Calendar.Month].[All]" allUniqueName="[Data_2].[Calendar.Month].[All]" dimensionUniqueName="[Data_2]" displayFolder="" count="0" memberValueDatatype="20" unbalanced="0"/>
    <cacheHierarchy uniqueName="[Data_2].[Calendar.Quarter]" caption="Calendar.Quarter" attribute="1" defaultMemberUniqueName="[Data_2].[Calendar.Quarter].[All]" allUniqueName="[Data_2].[Calendar.Quarter].[All]" dimensionUniqueName="[Data_2]" displayFolder="" count="0" memberValueDatatype="130" unbalanced="0"/>
    <cacheHierarchy uniqueName="[Data_2].[Calendar.Year]" caption="Calendar.Year" attribute="1" defaultMemberUniqueName="[Data_2].[Calendar.Year].[All]" allUniqueName="[Data_2].[Calendar.Year].[All]" dimensionUniqueName="[Data_2]" displayFolder="" count="0" memberValueDatatype="20" unbalanced="0"/>
    <cacheHierarchy uniqueName="[Data_2].[Calendar.YR QTR]" caption="Calendar.YR QTR" attribute="1" defaultMemberUniqueName="[Data_2].[Calendar.YR QTR].[All]" allUniqueName="[Data_2].[Calendar.YR QTR].[All]" dimensionUniqueName="[Data_2]" displayFolder="" count="0" memberValueDatatype="130" unbalanced="0"/>
    <cacheHierarchy uniqueName="[Data_2].[Calendar.YR MO]" caption="Calendar.YR MO" attribute="1" time="1" defaultMemberUniqueName="[Data_2].[Calendar.YR MO].[All]" allUniqueName="[Data_2].[Calendar.YR MO].[All]" dimensionUniqueName="[Data_2]" displayFolder="" count="0" memberValueDatatype="7" unbalanced="0"/>
    <cacheHierarchy uniqueName="[Data_2].[Calendar.YR WK]" caption="Calendar.YR WK" attribute="1" defaultMemberUniqueName="[Data_2].[Calendar.YR WK].[All]" allUniqueName="[Data_2].[Calendar.YR WK].[All]" dimensionUniqueName="[Data_2]" displayFolder="" count="0" memberValueDatatype="130" unbalanced="0"/>
    <cacheHierarchy uniqueName="[Data_2].[Effort Level Tag]" caption="Effort Level Tag" attribute="1" defaultMemberUniqueName="[Data_2].[Effort Level Tag].[All]" allUniqueName="[Data_2].[Effort Level Tag].[All]" dimensionUniqueName="[Data_2]" displayFolder="" count="0" memberValueDatatype="130" unbalanced="0"/>
    <cacheHierarchy uniqueName="[Data_2].[New Effort Level]" caption="New Effort Level" attribute="1" defaultMemberUniqueName="[Data_2].[New Effort Level].[All]" allUniqueName="[Data_2].[New Effort Level].[All]" dimensionUniqueName="[Data_2]" displayFolder="" count="0" memberValueDatatype="130" unbalanced="0"/>
    <cacheHierarchy uniqueName="[Data_2].[Score]" caption="Score" attribute="1" defaultMemberUniqueName="[Data_2].[Score].[All]" allUniqueName="[Data_2].[Score].[All]" dimensionUniqueName="[Data_2]" displayFolder="" count="0" memberValueDatatype="20" unbalanced="0"/>
    <cacheHierarchy uniqueName="[Data_2].[Responded?]" caption="Responded?" attribute="1" defaultMemberUniqueName="[Data_2].[Responded?].[All]" allUniqueName="[Data_2].[Responded?].[All]" dimensionUniqueName="[Data_2]" displayFolder="" count="0" memberValueDatatype="130" unbalanced="0"/>
    <cacheHierarchy uniqueName="[Data_2].[Exclude Old Survey]" caption="Exclude Old Survey" attribute="1" defaultMemberUniqueName="[Data_2].[Exclude Old Survey].[All]" allUniqueName="[Data_2].[Exclude Old Survey].[All]" dimensionUniqueName="[Data_2]" displayFolder="" count="0" memberValueDatatype="20" unbalanced="0"/>
    <cacheHierarchy uniqueName="[Data_2].[NPS Tag]" caption="NPS Tag" attribute="1" defaultMemberUniqueName="[Data_2].[NPS Tag].[All]" allUniqueName="[Data_2].[NPS Tag].[All]" dimensionUniqueName="[Data_2]" displayFolder="" count="0" memberValueDatatype="130" unbalanced="0"/>
    <cacheHierarchy uniqueName="[Data_2].[Promoter]" caption="Promoter" attribute="1" defaultMemberUniqueName="[Data_2].[Promoter].[All]" allUniqueName="[Data_2].[Promoter].[All]" dimensionUniqueName="[Data_2]" displayFolder="" count="0" memberValueDatatype="20" unbalanced="0"/>
    <cacheHierarchy uniqueName="[Data_2].[Passive]" caption="Passive" attribute="1" defaultMemberUniqueName="[Data_2].[Passive].[All]" allUniqueName="[Data_2].[Passive].[All]" dimensionUniqueName="[Data_2]" displayFolder="" count="0" memberValueDatatype="20" unbalanced="0"/>
    <cacheHierarchy uniqueName="[Data_2].[Detractor]" caption="Detractor" attribute="1" defaultMemberUniqueName="[Data_2].[Detractor].[All]" allUniqueName="[Data_2].[Detractor].[All]" dimensionUniqueName="[Data_2]" displayFolder="" count="0" memberValueDatatype="20" unbalanced="0"/>
    <cacheHierarchy uniqueName="[Data_2].[NPS Count]" caption="NPS Count" attribute="1" defaultMemberUniqueName="[Data_2].[NPS Count].[All]" allUniqueName="[Data_2].[NPS Count].[All]" dimensionUniqueName="[Data_2]" displayFolder="" count="0" memberValueDatatype="20" unbalanced="0"/>
    <cacheHierarchy uniqueName="[Data_2].[Post Call Survey Responded Date]" caption="Post Call Survey Responded Date" attribute="1" time="1" defaultMemberUniqueName="[Data_2].[Post Call Survey Responded Date].[All]" allUniqueName="[Data_2].[Post Call Survey Responded Date].[All]" dimensionUniqueName="[Data_2]" displayFolder="" count="0" memberValueDatatype="7" unbalanced="0"/>
    <cacheHierarchy uniqueName="[Data_2].[Responded.Week]" caption="Responded.Week" attribute="1" defaultMemberUniqueName="[Data_2].[Responded.Week].[All]" allUniqueName="[Data_2].[Responded.Week].[All]" dimensionUniqueName="[Data_2]" displayFolder="" count="0" memberValueDatatype="20" unbalanced="0"/>
    <cacheHierarchy uniqueName="[Data_2].[Responded.Month]" caption="Responded.Month" attribute="1" defaultMemberUniqueName="[Data_2].[Responded.Month].[All]" allUniqueName="[Data_2].[Responded.Month].[All]" dimensionUniqueName="[Data_2]" displayFolder="" count="0" memberValueDatatype="20" unbalanced="0"/>
    <cacheHierarchy uniqueName="[Data_2].[Responded.Quarter]" caption="Responded.Quarter" attribute="1" defaultMemberUniqueName="[Data_2].[Responded.Quarter].[All]" allUniqueName="[Data_2].[Responded.Quarter].[All]" dimensionUniqueName="[Data_2]" displayFolder="" count="0" memberValueDatatype="130" unbalanced="0"/>
    <cacheHierarchy uniqueName="[Data_2].[Responded.Year]" caption="Responded.Year" attribute="1" defaultMemberUniqueName="[Data_2].[Responded.Year].[All]" allUniqueName="[Data_2].[Responded.Year].[All]" dimensionUniqueName="[Data_2]" displayFolder="" count="0" memberValueDatatype="20" unbalanced="0"/>
    <cacheHierarchy uniqueName="[Data_2].[Site]" caption="Site" attribute="1" defaultMemberUniqueName="[Data_2].[Site].[All]" allUniqueName="[Data_2].[Site].[All]" dimensionUniqueName="[Data_2]" displayFolder="" count="0" memberValueDatatype="130" unbalanced="0"/>
    <cacheHierarchy uniqueName="[Data_2].[Survey Questionnaire]" caption="Survey Questionnaire" attribute="1" defaultMemberUniqueName="[Data_2].[Survey Questionnaire].[All]" allUniqueName="[Data_2].[Survey Questionnaire].[All]" dimensionUniqueName="[Data_2]" displayFolder="" count="0" memberValueDatatype="130" unbalanced="0"/>
    <cacheHierarchy uniqueName="[Data_2].[Provalus.Team]" caption="Provalus.Team" attribute="1" defaultMemberUniqueName="[Data_2].[Provalus.Team].[All]" allUniqueName="[Data_2].[Provalus.Team].[All]" dimensionUniqueName="[Data_2]" displayFolder="" count="0" memberValueDatatype="130" unbalanced="0"/>
    <cacheHierarchy uniqueName="[Data_2].[Channel]" caption="Channel" attribute="1" defaultMemberUniqueName="[Data_2].[Channel].[All]" allUniqueName="[Data_2].[Channel].[All]" dimensionUniqueName="[Data_2]" displayFolder="" count="0" memberValueDatatype="130" unbalanced="0"/>
    <cacheHierarchy uniqueName="[Data_2 1].[Date Time Completion]" caption="Date Time Completion" attribute="1" time="1" defaultMemberUniqueName="[Data_2 1].[Date Time Completion].[All]" allUniqueName="[Data_2 1].[Date Time Completion].[All]" dimensionUniqueName="[Data_2 1]" displayFolder="" count="0" memberValueDatatype="7" unbalanced="0"/>
    <cacheHierarchy uniqueName="[Data_2 1].[Post Call Survey: Created Date]" caption="Post Call Survey: Created Date" attribute="1" time="1" defaultMemberUniqueName="[Data_2 1].[Post Call Survey: Created Date].[All]" allUniqueName="[Data_2 1].[Post Call Survey: Created Date].[All]" dimensionUniqueName="[Data_2 1]" displayFolder="" count="0" memberValueDatatype="7" unbalanced="0"/>
    <cacheHierarchy uniqueName="[Data_2 1].[Case: Closed Date]" caption="Case: Closed Date" attribute="1" time="1" defaultMemberUniqueName="[Data_2 1].[Case: Closed Date].[All]" allUniqueName="[Data_2 1].[Case: Closed Date].[All]" dimensionUniqueName="[Data_2 1]" displayFolder="" count="0" memberValueDatatype="7" unbalanced="0"/>
    <cacheHierarchy uniqueName="[Data_2 1].[Post Call Survey: ID]" caption="Post Call Survey: ID" attribute="1" defaultMemberUniqueName="[Data_2 1].[Post Call Survey: ID].[All]" allUniqueName="[Data_2 1].[Post Call Survey: ID].[All]" dimensionUniqueName="[Data_2 1]" displayFolder="" count="0" memberValueDatatype="130" unbalanced="0"/>
    <cacheHierarchy uniqueName="[Data_2 1].[Case: Case Number]" caption="Case: Case Number" attribute="1" defaultMemberUniqueName="[Data_2 1].[Case: Case Number].[All]" allUniqueName="[Data_2 1].[Case: Case Number].[All]" dimensionUniqueName="[Data_2 1]" displayFolder="" count="0" memberValueDatatype="20" unbalanced="0"/>
    <cacheHierarchy uniqueName="[Data_2 1].[Case: Case Owner]" caption="Case: Case Owner" attribute="1" defaultMemberUniqueName="[Data_2 1].[Case: Case Owner].[All]" allUniqueName="[Data_2 1].[Case: Case Owner].[All]" dimensionUniqueName="[Data_2 1]" displayFolder="" count="0" memberValueDatatype="130" unbalanced="0"/>
    <cacheHierarchy uniqueName="[Data_2 1].[Case: Resolution Comment]" caption="Case: Resolution Comment" attribute="1" defaultMemberUniqueName="[Data_2 1].[Case: Resolution Comment].[All]" allUniqueName="[Data_2 1].[Case: Resolution Comment].[All]" dimensionUniqueName="[Data_2 1]" displayFolder="" count="0" memberValueDatatype="130" unbalanced="0"/>
    <cacheHierarchy uniqueName="[Data_2 1].[Case: Case ID]" caption="Case: Case ID" attribute="1" defaultMemberUniqueName="[Data_2 1].[Case: Case ID].[All]" allUniqueName="[Data_2 1].[Case: Case ID].[All]" dimensionUniqueName="[Data_2 1]" displayFolder="" count="0" memberValueDatatype="130" unbalanced="0"/>
    <cacheHierarchy uniqueName="[Data_2 1].[Case: Status]" caption="Case: Status" attribute="1" defaultMemberUniqueName="[Data_2 1].[Case: Status].[All]" allUniqueName="[Data_2 1].[Case: Status].[All]" dimensionUniqueName="[Data_2 1]" displayFolder="" count="0" memberValueDatatype="130" unbalanced="0"/>
    <cacheHierarchy uniqueName="[Data_2 1].[Case: Contact Record Type]" caption="Case: Contact Record Type" attribute="1" defaultMemberUniqueName="[Data_2 1].[Case: Contact Record Type].[All]" allUniqueName="[Data_2 1].[Case: Contact Record Type].[All]" dimensionUniqueName="[Data_2 1]" displayFolder="" count="0" memberValueDatatype="130" unbalanced="0"/>
    <cacheHierarchy uniqueName="[Data_2 1].[Case: Operating Unit]" caption="Case: Operating Unit" attribute="1" defaultMemberUniqueName="[Data_2 1].[Case: Operating Unit].[All]" allUniqueName="[Data_2 1].[Case: Operating Unit].[All]" dimensionUniqueName="[Data_2 1]" displayFolder="" count="0" memberValueDatatype="130" unbalanced="0"/>
    <cacheHierarchy uniqueName="[Data_2 1].[Case: Case Record Type]" caption="Case: Case Record Type" attribute="1" defaultMemberUniqueName="[Data_2 1].[Case: Case Record Type].[All]" allUniqueName="[Data_2 1].[Case: Case Record Type].[All]" dimensionUniqueName="[Data_2 1]" displayFolder="" count="0" memberValueDatatype="130" unbalanced="0"/>
    <cacheHierarchy uniqueName="[Data_2 1].[Case: Categories]" caption="Case: Categories" attribute="1" defaultMemberUniqueName="[Data_2 1].[Case: Categories].[All]" allUniqueName="[Data_2 1].[Case: Categories].[All]" dimensionUniqueName="[Data_2 1]" displayFolder="" count="0" memberValueDatatype="130" unbalanced="0"/>
    <cacheHierarchy uniqueName="[Data_2 1].[Case: Sub-Categories]" caption="Case: Sub-Categories" attribute="1" defaultMemberUniqueName="[Data_2 1].[Case: Sub-Categories].[All]" allUniqueName="[Data_2 1].[Case: Sub-Categories].[All]" dimensionUniqueName="[Data_2 1]" displayFolder="" count="0" memberValueDatatype="130" unbalanced="0"/>
    <cacheHierarchy uniqueName="[Data_2 1].[Case: Partner Account]" caption="Case: Partner Account" attribute="1" defaultMemberUniqueName="[Data_2 1].[Case: Partner Account].[All]" allUniqueName="[Data_2 1].[Case: Partner Account].[All]" dimensionUniqueName="[Data_2 1]" displayFolder="" count="0" memberValueDatatype="130" unbalanced="0"/>
    <cacheHierarchy uniqueName="[Data_2 1].[Case: Survey Opt In]" caption="Case: Survey Opt In" attribute="1" defaultMemberUniqueName="[Data_2 1].[Case: Survey Opt In].[All]" allUniqueName="[Data_2 1].[Case: Survey Opt In].[All]" dimensionUniqueName="[Data_2 1]" displayFolder="" count="0" memberValueDatatype="20" unbalanced="0"/>
    <cacheHierarchy uniqueName="[Data_2 1].[Case: Survey Sent]" caption="Case: Survey Sent" attribute="1" defaultMemberUniqueName="[Data_2 1].[Case: Survey Sent].[All]" allUniqueName="[Data_2 1].[Case: Survey Sent].[All]" dimensionUniqueName="[Data_2 1]" displayFolder="" count="0" memberValueDatatype="20" unbalanced="0"/>
    <cacheHierarchy uniqueName="[Data_2 1].[Read Only Link]" caption="Read Only Link" attribute="1" defaultMemberUniqueName="[Data_2 1].[Read Only Link].[All]" allUniqueName="[Data_2 1].[Read Only Link].[All]" dimensionUniqueName="[Data_2 1]" displayFolder="" count="0" memberValueDatatype="130" unbalanced="0"/>
    <cacheHierarchy uniqueName="[Data_2 1].[Case: Resolution]" caption="Case: Resolution" attribute="1" defaultMemberUniqueName="[Data_2 1].[Case: Resolution].[All]" allUniqueName="[Data_2 1].[Case: Resolution].[All]" dimensionUniqueName="[Data_2 1]" displayFolder="" count="0" memberValueDatatype="130" unbalanced="0"/>
    <cacheHierarchy uniqueName="[Data_2 1].[Case: Date/Time Opened]" caption="Case: Date/Time Opened" attribute="1" time="1" defaultMemberUniqueName="[Data_2 1].[Case: Date/Time Opened].[All]" allUniqueName="[Data_2 1].[Case: Date/Time Opened].[All]" dimensionUniqueName="[Data_2 1]" displayFolder="" count="0" memberValueDatatype="7" unbalanced="0"/>
    <cacheHierarchy uniqueName="[Data_2 1].[Case: Email]" caption="Case: Email" attribute="1" defaultMemberUniqueName="[Data_2 1].[Case: Email].[All]" allUniqueName="[Data_2 1].[Case: Email].[All]" dimensionUniqueName="[Data_2 1]" displayFolder="" count="0" memberValueDatatype="130" unbalanced="0"/>
    <cacheHierarchy uniqueName="[Data_2 1].[Case: Case Origin]" caption="Case: Case Origin" attribute="1" defaultMemberUniqueName="[Data_2 1].[Case: Case Origin].[All]" allUniqueName="[Data_2 1].[Case: Case Origin].[All]" dimensionUniqueName="[Data_2 1]" displayFolder="" count="0" memberValueDatatype="130" unbalanced="0"/>
    <cacheHierarchy uniqueName="[Data_2 1].[Recommend]" caption="Recommend" attribute="1" defaultMemberUniqueName="[Data_2 1].[Recommend].[All]" allUniqueName="[Data_2 1].[Recommend].[All]" dimensionUniqueName="[Data_2 1]" displayFolder="" count="0" memberValueDatatype="20" unbalanced="0"/>
    <cacheHierarchy uniqueName="[Data_2 1].[Customer Service]" caption="Customer Service" attribute="1" defaultMemberUniqueName="[Data_2 1].[Customer Service].[All]" allUniqueName="[Data_2 1].[Customer Service].[All]" dimensionUniqueName="[Data_2 1]" displayFolder="" count="0" memberValueDatatype="20" unbalanced="0"/>
    <cacheHierarchy uniqueName="[Data_2 1].[Resolved?]" caption="Resolved?" attribute="1" defaultMemberUniqueName="[Data_2 1].[Resolved?].[All]" allUniqueName="[Data_2 1].[Resolved?].[All]" dimensionUniqueName="[Data_2 1]" displayFolder="" count="0" memberValueDatatype="130" unbalanced="0"/>
    <cacheHierarchy uniqueName="[Data_2 1].[Effort Level]" caption="Effort Level" attribute="1" defaultMemberUniqueName="[Data_2 1].[Effort Level].[All]" allUniqueName="[Data_2 1].[Effort Level].[All]" dimensionUniqueName="[Data_2 1]" displayFolder="" count="2" memberValueDatatype="130" unbalanced="0">
      <fieldsUsage count="2">
        <fieldUsage x="-1"/>
        <fieldUsage x="0"/>
      </fieldsUsage>
    </cacheHierarchy>
    <cacheHierarchy uniqueName="[Data_2 1].[Improvement suggestions]" caption="Improvement suggestions" attribute="1" defaultMemberUniqueName="[Data_2 1].[Improvement suggestions].[All]" allUniqueName="[Data_2 1].[Improvement suggestions].[All]" dimensionUniqueName="[Data_2 1]" displayFolder="" count="0" memberValueDatatype="130" unbalanced="0"/>
    <cacheHierarchy uniqueName="[Data_2 1].[Post Call Comment]" caption="Post Call Comment" attribute="1" defaultMemberUniqueName="[Data_2 1].[Post Call Comment].[All]" allUniqueName="[Data_2 1].[Post Call Comment].[All]" dimensionUniqueName="[Data_2 1]" displayFolder="" count="0" memberValueDatatype="130" unbalanced="0"/>
    <cacheHierarchy uniqueName="[Data_2 1].[Case: Age (Days)]" caption="Case: Age (Days)" attribute="1" defaultMemberUniqueName="[Data_2 1].[Case: Age (Days)].[All]" allUniqueName="[Data_2 1].[Case: Age (Days)].[All]" dimensionUniqueName="[Data_2 1]" displayFolder="" count="0" memberValueDatatype="20" unbalanced="0"/>
    <cacheHierarchy uniqueName="[Data_2 1].[Agent]" caption="Agent" attribute="1" defaultMemberUniqueName="[Data_2 1].[Agent].[All]" allUniqueName="[Data_2 1].[Agent].[All]" dimensionUniqueName="[Data_2 1]" displayFolder="" count="2" memberValueDatatype="130" unbalanced="0">
      <fieldsUsage count="2">
        <fieldUsage x="-1"/>
        <fieldUsage x="8"/>
      </fieldsUsage>
    </cacheHierarchy>
    <cacheHierarchy uniqueName="[Data_2 1].[Contact Name]" caption="Contact Name" attribute="1" defaultMemberUniqueName="[Data_2 1].[Contact Name].[All]" allUniqueName="[Data_2 1].[Contact Name].[All]" dimensionUniqueName="[Data_2 1]" displayFolder="" count="0" memberValueDatatype="130" unbalanced="0"/>
    <cacheHierarchy uniqueName="[Data_2 1].[Contact Phone]" caption="Contact Phone" attribute="1" defaultMemberUniqueName="[Data_2 1].[Contact Phone].[All]" allUniqueName="[Data_2 1].[Contact Phone].[All]" dimensionUniqueName="[Data_2 1]" displayFolder="" count="0" memberValueDatatype="130" unbalanced="0"/>
    <cacheHierarchy uniqueName="[Data_2 1].[Resolved Comments]" caption="Resolved Comments" attribute="1" defaultMemberUniqueName="[Data_2 1].[Resolved Comments].[All]" allUniqueName="[Data_2 1].[Resolved Comments].[All]" dimensionUniqueName="[Data_2 1]" displayFolder="" count="0" memberValueDatatype="130" unbalanced="0"/>
    <cacheHierarchy uniqueName="[Data_2 1].[Effort Level Comments]" caption="Effort Level Comments" attribute="1" defaultMemberUniqueName="[Data_2 1].[Effort Level Comments].[All]" allUniqueName="[Data_2 1].[Effort Level Comments].[All]" dimensionUniqueName="[Data_2 1]" displayFolder="" count="0" memberValueDatatype="130" unbalanced="0"/>
    <cacheHierarchy uniqueName="[Data_2 1].[Improvement suggestions tag]" caption="Improvement suggestions tag" attribute="1" defaultMemberUniqueName="[Data_2 1].[Improvement suggestions tag].[All]" allUniqueName="[Data_2 1].[Improvement suggestions tag].[All]" dimensionUniqueName="[Data_2 1]" displayFolder="" count="2" memberValueDatatype="130" unbalanced="0">
      <fieldsUsage count="2">
        <fieldUsage x="-1"/>
        <fieldUsage x="3"/>
      </fieldsUsage>
    </cacheHierarchy>
    <cacheHierarchy uniqueName="[Data_2 1].[Post Call Comment tag]" caption="Post Call Comment tag" attribute="1" defaultMemberUniqueName="[Data_2 1].[Post Call Comment tag].[All]" allUniqueName="[Data_2 1].[Post Call Comment tag].[All]" dimensionUniqueName="[Data_2 1]" displayFolder="" count="0" memberValueDatatype="130" unbalanced="0"/>
    <cacheHierarchy uniqueName="[Data_2 1].[Resolved Comments tag]" caption="Resolved Comments tag" attribute="1" defaultMemberUniqueName="[Data_2 1].[Resolved Comments tag].[All]" allUniqueName="[Data_2 1].[Resolved Comments tag].[All]" dimensionUniqueName="[Data_2 1]" displayFolder="" count="0" memberValueDatatype="130" unbalanced="0"/>
    <cacheHierarchy uniqueName="[Data_2 1].[Effort Level Comments tag]" caption="Effort Level Comments tag" attribute="1" defaultMemberUniqueName="[Data_2 1].[Effort Level Comments tag].[All]" allUniqueName="[Data_2 1].[Effort Level Comments tag].[All]" dimensionUniqueName="[Data_2 1]" displayFolder="" count="0" memberValueDatatype="130" unbalanced="0"/>
    <cacheHierarchy uniqueName="[Data_2 1].[Count]" caption="Count" attribute="1" defaultMemberUniqueName="[Data_2 1].[Count].[All]" allUniqueName="[Data_2 1].[Count].[All]" dimensionUniqueName="[Data_2 1]" displayFolder="" count="0" memberValueDatatype="20" unbalanced="0"/>
    <cacheHierarchy uniqueName="[Data_2 1].[Survey Type]" caption="Survey Type" attribute="1" defaultMemberUniqueName="[Data_2 1].[Survey Type].[All]" allUniqueName="[Data_2 1].[Survey Type].[All]" dimensionUniqueName="[Data_2 1]" displayFolder="" count="0" memberValueDatatype="130" unbalanced="0"/>
    <cacheHierarchy uniqueName="[Data_2 1].[Calendar.Week]" caption="Calendar.Week" attribute="1" defaultMemberUniqueName="[Data_2 1].[Calendar.Week].[All]" allUniqueName="[Data_2 1].[Calendar.Week].[All]" dimensionUniqueName="[Data_2 1]" displayFolder="" count="2" memberValueDatatype="20" unbalanced="0">
      <fieldsUsage count="2">
        <fieldUsage x="-1"/>
        <fieldUsage x="6"/>
      </fieldsUsage>
    </cacheHierarchy>
    <cacheHierarchy uniqueName="[Data_2 1].[Calendar.Month]" caption="Calendar.Month" attribute="1" defaultMemberUniqueName="[Data_2 1].[Calendar.Month].[All]" allUniqueName="[Data_2 1].[Calendar.Month].[All]" dimensionUniqueName="[Data_2 1]" displayFolder="" count="0" memberValueDatatype="20" unbalanced="0"/>
    <cacheHierarchy uniqueName="[Data_2 1].[Calendar.Quarter]" caption="Calendar.Quarter" attribute="1" defaultMemberUniqueName="[Data_2 1].[Calendar.Quarter].[All]" allUniqueName="[Data_2 1].[Calendar.Quarter].[All]" dimensionUniqueName="[Data_2 1]" displayFolder="" count="0" memberValueDatatype="130" unbalanced="0"/>
    <cacheHierarchy uniqueName="[Data_2 1].[Calendar.Year]" caption="Calendar.Year" attribute="1" defaultMemberUniqueName="[Data_2 1].[Calendar.Year].[All]" allUniqueName="[Data_2 1].[Calendar.Year].[All]" dimensionUniqueName="[Data_2 1]" displayFolder="" count="2" memberValueDatatype="20" unbalanced="0">
      <fieldsUsage count="2">
        <fieldUsage x="-1"/>
        <fieldUsage x="5"/>
      </fieldsUsage>
    </cacheHierarchy>
    <cacheHierarchy uniqueName="[Data_2 1].[Calendar.YR QTR]" caption="Calendar.YR QTR" attribute="1" defaultMemberUniqueName="[Data_2 1].[Calendar.YR QTR].[All]" allUniqueName="[Data_2 1].[Calendar.YR QTR].[All]" dimensionUniqueName="[Data_2 1]" displayFolder="" count="0" memberValueDatatype="130" unbalanced="0"/>
    <cacheHierarchy uniqueName="[Data_2 1].[Calendar.YR MO]" caption="Calendar.YR MO" attribute="1" time="1" defaultMemberUniqueName="[Data_2 1].[Calendar.YR MO].[All]" allUniqueName="[Data_2 1].[Calendar.YR MO].[All]" dimensionUniqueName="[Data_2 1]" displayFolder="" count="0" memberValueDatatype="7" unbalanced="0"/>
    <cacheHierarchy uniqueName="[Data_2 1].[Calendar.YR WK]" caption="Calendar.YR WK" attribute="1" defaultMemberUniqueName="[Data_2 1].[Calendar.YR WK].[All]" allUniqueName="[Data_2 1].[Calendar.YR WK].[All]" dimensionUniqueName="[Data_2 1]" displayFolder="" count="0" memberValueDatatype="130" unbalanced="0"/>
    <cacheHierarchy uniqueName="[Data_2 1].[Effort Level Tag]" caption="Effort Level Tag" attribute="1" defaultMemberUniqueName="[Data_2 1].[Effort Level Tag].[All]" allUniqueName="[Data_2 1].[Effort Level Tag].[All]" dimensionUniqueName="[Data_2 1]" displayFolder="" count="0" memberValueDatatype="130" unbalanced="0"/>
    <cacheHierarchy uniqueName="[Data_2 1].[New Effort Level]" caption="New Effort Level" attribute="1" defaultMemberUniqueName="[Data_2 1].[New Effort Level].[All]" allUniqueName="[Data_2 1].[New Effort Level].[All]" dimensionUniqueName="[Data_2 1]" displayFolder="" count="0" memberValueDatatype="130" unbalanced="0"/>
    <cacheHierarchy uniqueName="[Data_2 1].[Score]" caption="Score" attribute="1" defaultMemberUniqueName="[Data_2 1].[Score].[All]" allUniqueName="[Data_2 1].[Score].[All]" dimensionUniqueName="[Data_2 1]" displayFolder="" count="2" memberValueDatatype="20" unbalanced="0">
      <fieldsUsage count="2">
        <fieldUsage x="-1"/>
        <fieldUsage x="1"/>
      </fieldsUsage>
    </cacheHierarchy>
    <cacheHierarchy uniqueName="[Data_2 1].[Responded?]" caption="Responded?" attribute="1" defaultMemberUniqueName="[Data_2 1].[Responded?].[All]" allUniqueName="[Data_2 1].[Responded?].[All]" dimensionUniqueName="[Data_2 1]" displayFolder="" count="2" memberValueDatatype="130" unbalanced="0">
      <fieldsUsage count="2">
        <fieldUsage x="-1"/>
        <fieldUsage x="2"/>
      </fieldsUsage>
    </cacheHierarchy>
    <cacheHierarchy uniqueName="[Data_2 1].[Exclude Old Survey]" caption="Exclude Old Survey" attribute="1" defaultMemberUniqueName="[Data_2 1].[Exclude Old Survey].[All]" allUniqueName="[Data_2 1].[Exclude Old Survey].[All]" dimensionUniqueName="[Data_2 1]" displayFolder="" count="0" memberValueDatatype="20" unbalanced="0"/>
    <cacheHierarchy uniqueName="[Data_2 1].[NPS Tag]" caption="NPS Tag" attribute="1" defaultMemberUniqueName="[Data_2 1].[NPS Tag].[All]" allUniqueName="[Data_2 1].[NPS Tag].[All]" dimensionUniqueName="[Data_2 1]" displayFolder="" count="0" memberValueDatatype="130" unbalanced="0"/>
    <cacheHierarchy uniqueName="[Data_2 1].[Promoter]" caption="Promoter" attribute="1" defaultMemberUniqueName="[Data_2 1].[Promoter].[All]" allUniqueName="[Data_2 1].[Promoter].[All]" dimensionUniqueName="[Data_2 1]" displayFolder="" count="0" memberValueDatatype="20" unbalanced="0"/>
    <cacheHierarchy uniqueName="[Data_2 1].[Passive]" caption="Passive" attribute="1" defaultMemberUniqueName="[Data_2 1].[Passive].[All]" allUniqueName="[Data_2 1].[Passive].[All]" dimensionUniqueName="[Data_2 1]" displayFolder="" count="0" memberValueDatatype="20" unbalanced="0"/>
    <cacheHierarchy uniqueName="[Data_2 1].[Detractor]" caption="Detractor" attribute="1" defaultMemberUniqueName="[Data_2 1].[Detractor].[All]" allUniqueName="[Data_2 1].[Detractor].[All]" dimensionUniqueName="[Data_2 1]" displayFolder="" count="0" memberValueDatatype="20" unbalanced="0"/>
    <cacheHierarchy uniqueName="[Data_2 1].[NPS Count]" caption="NPS Count" attribute="1" defaultMemberUniqueName="[Data_2 1].[NPS Count].[All]" allUniqueName="[Data_2 1].[NPS Count].[All]" dimensionUniqueName="[Data_2 1]" displayFolder="" count="0" memberValueDatatype="20" unbalanced="0"/>
    <cacheHierarchy uniqueName="[Data_2 1].[Post Call Survey Responded Date]" caption="Post Call Survey Responded Date" attribute="1" time="1" defaultMemberUniqueName="[Data_2 1].[Post Call Survey Responded Date].[All]" allUniqueName="[Data_2 1].[Post Call Survey Responded Date].[All]" dimensionUniqueName="[Data_2 1]" displayFolder="" count="0" memberValueDatatype="7" unbalanced="0"/>
    <cacheHierarchy uniqueName="[Data_2 1].[Responded.Week]" caption="Responded.Week" attribute="1" defaultMemberUniqueName="[Data_2 1].[Responded.Week].[All]" allUniqueName="[Data_2 1].[Responded.Week].[All]" dimensionUniqueName="[Data_2 1]" displayFolder="" count="0" memberValueDatatype="20" unbalanced="0"/>
    <cacheHierarchy uniqueName="[Data_2 1].[Responded.Month]" caption="Responded.Month" attribute="1" defaultMemberUniqueName="[Data_2 1].[Responded.Month].[All]" allUniqueName="[Data_2 1].[Responded.Month].[All]" dimensionUniqueName="[Data_2 1]" displayFolder="" count="0" memberValueDatatype="20" unbalanced="0"/>
    <cacheHierarchy uniqueName="[Data_2 1].[Responded.Quarter]" caption="Responded.Quarter" attribute="1" defaultMemberUniqueName="[Data_2 1].[Responded.Quarter].[All]" allUniqueName="[Data_2 1].[Responded.Quarter].[All]" dimensionUniqueName="[Data_2 1]" displayFolder="" count="0" memberValueDatatype="130" unbalanced="0"/>
    <cacheHierarchy uniqueName="[Data_2 1].[Responded.Year]" caption="Responded.Year" attribute="1" defaultMemberUniqueName="[Data_2 1].[Responded.Year].[All]" allUniqueName="[Data_2 1].[Responded.Year].[All]" dimensionUniqueName="[Data_2 1]" displayFolder="" count="0" memberValueDatatype="20" unbalanced="0"/>
    <cacheHierarchy uniqueName="[Data_2 1].[Site]" caption="Site" attribute="1" defaultMemberUniqueName="[Data_2 1].[Site].[All]" allUniqueName="[Data_2 1].[Site].[All]" dimensionUniqueName="[Data_2 1]" displayFolder="" count="0" memberValueDatatype="130" unbalanced="0"/>
    <cacheHierarchy uniqueName="[Data_2 1].[Survey Questionnaire]" caption="Survey Questionnaire" attribute="1" defaultMemberUniqueName="[Data_2 1].[Survey Questionnaire].[All]" allUniqueName="[Data_2 1].[Survey Questionnaire].[All]" dimensionUniqueName="[Data_2 1]" displayFolder="" count="2" memberValueDatatype="130" unbalanced="0">
      <fieldsUsage count="2">
        <fieldUsage x="-1"/>
        <fieldUsage x="7"/>
      </fieldsUsage>
    </cacheHierarchy>
    <cacheHierarchy uniqueName="[Data_2 1].[Provalus.Team]" caption="Provalus.Team" attribute="1" defaultMemberUniqueName="[Data_2 1].[Provalus.Team].[All]" allUniqueName="[Data_2 1].[Provalus.Team].[All]" dimensionUniqueName="[Data_2 1]" displayFolder="" count="0" memberValueDatatype="130" unbalanced="0"/>
    <cacheHierarchy uniqueName="[Data_2 1].[Channel]" caption="Channel" attribute="1" defaultMemberUniqueName="[Data_2 1].[Channel].[All]" allUniqueName="[Data_2 1].[Channel].[All]" dimensionUniqueName="[Data_2 1]" displayFolder="" count="0" memberValueDatatype="130" unbalanced="0"/>
    <cacheHierarchy uniqueName="[Measures].[Recommend_Mean]" caption="Recommend_Mean" measure="1" displayFolder="" measureGroup="Data_2" count="0"/>
    <cacheHierarchy uniqueName="[Measures].[Customer Service_Mean]" caption="Customer Service_Mean" measure="1" displayFolder="" measureGroup="Data_2" count="0"/>
    <cacheHierarchy uniqueName="[Measures].[Recommend_Median]" caption="Recommend_Median" measure="1" displayFolder="" measureGroup="Data_2" count="0"/>
    <cacheHierarchy uniqueName="[Measures].[Customer Service_Median]" caption="Customer Service_Median" measure="1" displayFolder="" measureGroup="Data_2" count="0"/>
    <cacheHierarchy uniqueName="[Measures].[__XL_Count Data_2]" caption="__XL_Count Data_2" measure="1" displayFolder="" measureGroup="Data_2" count="0" hidden="1"/>
    <cacheHierarchy uniqueName="[Measures].[__XL_Count Data_2 1]" caption="__XL_Count Data_2 1" measure="1" displayFolder="" measureGroup="Data_2 1" count="0" hidden="1"/>
    <cacheHierarchy uniqueName="[Measures].[__No measures defined]" caption="__No measures defined" measure="1" displayFolder="" count="0" hidden="1"/>
    <cacheHierarchy uniqueName="[Measures].[Sum of Count]" caption="Sum of Count" measure="1" displayFolder="" measureGroup="Data_2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Improvement suggestions]" caption="Count of Improvement suggestions" measure="1" displayFolder="" measureGroup="Data_2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Resolved?]" caption="Count of Resolved?" measure="1" displayFolder="" measureGroup="Data_2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Score]" caption="Sum of Score" measure="1" displayFolder="" measureGroup="Data_2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Improvement suggestions tag]" caption="Count of Improvement suggestions tag" measure="1" displayFolder="" measureGroup="Data_2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Post Call Comment tag]" caption="Count of Post Call Comment tag" measure="1" displayFolder="" measureGroup="Data_2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Resolved Comments tag]" caption="Count of Resolved Comments tag" measure="1" displayFolder="" measureGroup="Data_2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Effort Level Comments tag]" caption="Count of Effort Level Comments tag" measure="1" displayFolder="" measureGroup="Data_2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Count of Post Call Comment]" caption="Count of Post Call Comment" measure="1" displayFolder="" measureGroup="Data_2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Date Time Completion]" caption="Count of Date Time Completion" measure="1" displayFolder="" measureGroup="Data_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Promoter]" caption="Sum of Promoter" measure="1" displayFolder="" measureGroup="Data_2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 of Passive]" caption="Sum of Passive" measure="1" displayFolder="" measureGroup="Data_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 of Detractor]" caption="Sum of Detractor" measure="1" displayFolder="" measureGroup="Data_2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Promoter]" caption="Count of Promoter" measure="1" displayFolder="" measureGroup="Data_2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 of NPS Count]" caption="Sum of NPS Count" measure="1" displayFolder="" measureGroup="Data_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Responded?]" caption="Count of Responded?" measure="1" displayFolder="" measureGroup="Data_2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commend]" caption="Sum of Recommend" measure="1" displayFolder="" measureGroup="Data_2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ssive]" caption="Count of Passive" measure="1" displayFolder="" measureGroup="Data_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Count]" caption="Count of Count" measure="1" displayFolder="" measureGroup="Data_2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Case: Case ID]" caption="Count of Case: Case ID" measure="1" displayFolder="" measureGroup="Data_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ount 2]" caption="Sum of Count 2" measure="1" displayFolder="" measureGroup="Data_2 1" count="0" hidden="1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Count of Improvement suggestions 2]" caption="Count of Improvement suggestions 2" measure="1" displayFolder="" measureGroup="Data_2 1" count="0" hidden="1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Count of Resolved? 2]" caption="Count of Resolved? 2" measure="1" displayFolder="" measureGroup="Data_2 1" count="0" hidden="1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Sum of Score 2]" caption="Sum of Score 2" measure="1" displayFolder="" measureGroup="Data_2 1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Count of Improvement suggestions tag 2]" caption="Count of Improvement suggestions tag 2" measure="1" displayFolder="" measureGroup="Data_2 1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Count of Post Call Comment tag 2]" caption="Count of Post Call Comment tag 2" measure="1" displayFolder="" measureGroup="Data_2 1" count="0" hidden="1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Count of Resolved Comments tag 2]" caption="Count of Resolved Comments tag 2" measure="1" displayFolder="" measureGroup="Data_2 1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Count of Effort Level Comments tag 2]" caption="Count of Effort Level Comments tag 2" measure="1" displayFolder="" measureGroup="Data_2 1" count="0" hidden="1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Count of Post Call Comment 2]" caption="Count of Post Call Comment 2" measure="1" displayFolder="" measureGroup="Data_2 1" count="0" hidden="1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Count of Date Time Completion 2]" caption="Count of Date Time Completion 2" measure="1" displayFolder="" measureGroup="Data_2 1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Sum of Promoter 2]" caption="Sum of Promoter 2" measure="1" displayFolder="" measureGroup="Data_2 1" count="0" hidden="1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Sum of Passive 2]" caption="Sum of Passive 2" measure="1" displayFolder="" measureGroup="Data_2 1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Detractor 2]" caption="Sum of Detractor 2" measure="1" displayFolder="" measureGroup="Data_2 1" count="0" hidden="1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ount of Promoter 2]" caption="Count of Promoter 2" measure="1" displayFolder="" measureGroup="Data_2 1" count="0" hidden="1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Sum of NPS Count 2]" caption="Sum of NPS Count 2" measure="1" displayFolder="" measureGroup="Data_2 1" count="0" hidden="1">
      <extLst>
        <ext xmlns:x15="http://schemas.microsoft.com/office/spreadsheetml/2010/11/main" uri="{B97F6D7D-B522-45F9-BDA1-12C45D357490}">
          <x15:cacheHierarchy aggregatedColumn="122"/>
        </ext>
      </extLst>
    </cacheHierarchy>
    <cacheHierarchy uniqueName="[Measures].[Count of Responded? 2]" caption="Count of Responded? 2" measure="1" displayFolder="" measureGroup="Data_2 1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  <cacheHierarchy uniqueName="[Measures].[Sum of Recommend 2]" caption="Sum of Recommend 2" measure="1" displayFolder="" measureGroup="Data_2 1" count="0" hidden="1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Count of Passive 2]" caption="Count of Passive 2" measure="1" displayFolder="" measureGroup="Data_2 1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Count of Count 2]" caption="Count of Count 2" measure="1" displayFolder="" measureGroup="Data_2 1" count="0" hidden="1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Count of Case: Case ID 2]" caption="Count of Case: Case ID 2" measure="1" displayFolder="" measureGroup="Data_2 1" count="0" hidden="1">
      <extLst>
        <ext xmlns:x15="http://schemas.microsoft.com/office/spreadsheetml/2010/11/main" uri="{B97F6D7D-B522-45F9-BDA1-12C45D357490}">
          <x15:cacheHierarchy aggregatedColumn="73"/>
        </ext>
      </extLst>
    </cacheHierarchy>
  </cacheHierarchies>
  <kpis count="0"/>
  <dimensions count="3">
    <dimension name="Data_2" uniqueName="[Data_2]" caption="Data_2"/>
    <dimension name="Data_2 1" uniqueName="[Data_2 1]" caption="Data_2 1"/>
    <dimension measure="1" name="Measures" uniqueName="[Measures]" caption="Measures"/>
  </dimensions>
  <measureGroups count="2">
    <measureGroup name="Data_2" caption="Data_2"/>
    <measureGroup name="Data_2 1" caption="Data_2 1"/>
  </measureGroups>
  <maps count="2">
    <map measureGroup="0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F838F1-B028-4A1B-B708-5E7C387A1E53}" name="PivotTable2" cacheId="0" applyNumberFormats="0" applyBorderFormats="0" applyFontFormats="0" applyPatternFormats="0" applyAlignmentFormats="0" applyWidthHeightFormats="1" dataCaption="Values" grandTotalCaption="Total" tag="9a5f4553-9ac9-45b1-aa81-14b623db31e6" updatedVersion="6" minRefreshableVersion="3" showDrill="0" subtotalHiddenItems="1" itemPrintTitles="1" createdVersion="6" indent="0" showHeaders="0" outline="1" outlineData="1" multipleFieldFilters="0" chartFormat="6" rowHeaderCaption=" ">
  <location ref="X3:Y9" firstHeaderRow="1" firstDataRow="1" firstDataCol="1"/>
  <pivotFields count="9">
    <pivotField allDrilled="1" subtotalTop="0" showAll="0" dataSourceSort="1" defaultSubtotal="0" defaultAttributeDrillState="1">
      <items count="2">
        <item x="0"/>
        <item s="1" x="1"/>
      </items>
    </pivotField>
    <pivotField allDrilled="1" outline="0" subtotalTop="0" showAll="0" sortType="descending" defaultSubtotal="0" defaultAttributeDrillState="1">
      <items count="7">
        <item s="1" x="6"/>
        <item s="1" x="5"/>
        <item s="1" x="4"/>
        <item s="1" x="3"/>
        <item s="1" x="2"/>
        <item s="1" x="1"/>
        <item s="1" x="0"/>
      </items>
    </pivotField>
    <pivotField allDrilled="1" subtotalTop="0" showAll="0" dataSourceSort="1" defaultSubtotal="0" defaultAttributeDrillState="1"/>
    <pivotField axis="axisRow" allDrilled="1" subtotalTop="0" showAll="0" sortType="descending" defaultSubtotal="0" defaultAttributeDrillState="1">
      <items count="5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x="5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3"/>
  </rowFields>
  <rowItems count="6">
    <i>
      <x v="3"/>
    </i>
    <i>
      <x/>
    </i>
    <i>
      <x v="4"/>
    </i>
    <i>
      <x v="1"/>
    </i>
    <i>
      <x v="2"/>
    </i>
    <i t="grand">
      <x/>
    </i>
  </rowItems>
  <colItems count="1">
    <i/>
  </colItems>
  <dataFields count="1">
    <dataField name="No. of responses" fld="4" subtotal="count" baseField="0" baseItem="0"/>
  </dataFields>
  <formats count="8">
    <format dxfId="7">
      <pivotArea dataOnly="0" labelOnly="1" grandRow="1" outline="0" fieldPosition="0"/>
    </format>
    <format dxfId="6">
      <pivotArea dataOnly="0" labelOnly="1" outline="0" axis="axisValues" fieldPosition="0"/>
    </format>
    <format dxfId="5">
      <pivotArea collapsedLevelsAreSubtotals="1" fieldPosition="0">
        <references count="1">
          <reference field="3" count="1">
            <x v="52"/>
          </reference>
        </references>
      </pivotArea>
    </format>
    <format dxfId="4">
      <pivotArea dataOnly="0" labelOnly="1" fieldPosition="0">
        <references count="1">
          <reference field="3" count="1">
            <x v="52"/>
          </reference>
        </references>
      </pivotArea>
    </format>
    <format dxfId="3">
      <pivotArea collapsedLevelsAreSubtotals="1" fieldPosition="0">
        <references count="1">
          <reference field="3" count="1">
            <x v="52"/>
          </reference>
        </references>
      </pivotArea>
    </format>
    <format dxfId="2">
      <pivotArea dataOnly="0" labelOnly="1" fieldPosition="0">
        <references count="1">
          <reference field="3" count="1">
            <x v="52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7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includeNewItemsInFilter="1"/>
    <pivotHierarchy dragToData="1"/>
    <pivotHierarchy dragToData="1"/>
    <pivotHierarchy multipleItemSelectionAllowed="1" dragToData="1">
      <members count="434" level="1">
        <member name="[Data_2 1].[Agent].&amp;[AC CLARK]"/>
        <member name="[Data_2 1].[Agent].&amp;[ACHEE WINNIE]"/>
        <member name="[Data_2 1].[Agent].&amp;[ADA MACK]"/>
        <member name="[Data_2 1].[Agent].&amp;[ADAM HOLLEY]"/>
        <member name="[Data_2 1].[Agent].&amp;[AFRIL ANN NUÃ±EZ]"/>
        <member name="[Data_2 1].[Agent].&amp;[AIMEE BOYIDDLE]"/>
        <member name="[Data_2 1].[Agent].&amp;[AJ CARIAGA]"/>
        <member name="[Data_2 1].[Agent].&amp;[ALANA ZANELLO]"/>
        <member name="[Data_2 1].[Agent].&amp;[ALBERTO PESIGAN]"/>
        <member name="[Data_2 1].[Agent].&amp;[ALEXA BEEMAN]"/>
        <member name="[Data_2 1].[Agent].&amp;[ALEXANDRA PETRACHE]"/>
        <member name="[Data_2 1].[Agent].&amp;[ALLAN PAUL HIWATIG]"/>
        <member name="[Data_2 1].[Agent].&amp;[ALLAN PAUL HIWATIGÂ]"/>
        <member name="[Data_2 1].[Agent].&amp;[ALLEN ALINSUNURIN]"/>
        <member name="[Data_2 1].[Agent].&amp;[ALLYSSA MARIE GUERRA]"/>
        <member name="[Data_2 1].[Agent].&amp;[ALONA MANALO]"/>
        <member name="[Data_2 1].[Agent].&amp;[ALVIN DE GUZMAN]"/>
        <member name="[Data_2 1].[Agent].&amp;[ALYSSA JANINE GUALBERTO]"/>
        <member name="[Data_2 1].[Agent].&amp;[ALYSSA YUNKER]"/>
        <member name="[Data_2 1].[Agent].&amp;[AMBER MASSEY]"/>
        <member name="[Data_2 1].[Agent].&amp;[ANDREI AGUJA]"/>
        <member name="[Data_2 1].[Agent].&amp;[ANDREW JAMES OLETE]"/>
        <member name="[Data_2 1].[Agent].&amp;[ANGEL VIÃ±AS]"/>
        <member name="[Data_2 1].[Agent].&amp;[ANGELA LACSON]"/>
        <member name="[Data_2 1].[Agent].&amp;[ANNEKA JOHNSON]"/>
        <member name="[Data_2 1].[Agent].&amp;[ANTHONY MCDONALD]"/>
        <member name="[Data_2 1].[Agent].&amp;[APPLE JOYCE GERODIAS]"/>
        <member name="[Data_2 1].[Agent].&amp;[APRIL AMULAR]"/>
        <member name="[Data_2 1].[Agent].&amp;[APRIL SMITH]"/>
        <member name="[Data_2 1].[Agent].&amp;[ARCHIE MACASADIA]"/>
        <member name="[Data_2 1].[Agent].&amp;[ARIANE GAE ILUSTRE]"/>
        <member name="[Data_2 1].[Agent].&amp;[ARIEL SALEN]"/>
        <member name="[Data_2 1].[Agent].&amp;[ARLENE AMONCIO]"/>
        <member name="[Data_2 1].[Agent].&amp;[ARNELIT LAVARRO]"/>
        <member name="[Data_2 1].[Agent].&amp;[ARWIN GONZALES]"/>
        <member name="[Data_2 1].[Agent].&amp;[ASHLEY PATTERSON]"/>
        <member name="[Data_2 1].[Agent].&amp;[ATHENA WOOD]"/>
        <member name="[Data_2 1].[Agent].&amp;[AUBREY HELDERMON]"/>
        <member name="[Data_2 1].[Agent].&amp;[AUDREY MANA-AY]"/>
        <member name="[Data_2 1].[Agent].&amp;[AUGUST TALAVERA]"/>
        <member name="[Data_2 1].[Agent].&amp;[AYRIZHEL QUIERRA]"/>
        <member name="[Data_2 1].[Agent].&amp;[BERNICE DALIPE]"/>
        <member name="[Data_2 1].[Agent].&amp;[BIANCA MARIEL DORADO]"/>
        <member name="[Data_2 1].[Agent].&amp;[BLAZE LOWE]"/>
        <member name="[Data_2 1].[Agent].&amp;[BRADLEY HOWE]"/>
        <member name="[Data_2 1].[Agent].&amp;[BRANDON SERL]"/>
        <member name="[Data_2 1].[Agent].&amp;[BRAXTON SANDERS]"/>
        <member name="[Data_2 1].[Agent].&amp;[BRENDA SMITH]"/>
        <member name="[Data_2 1].[Agent].&amp;[BRIAN KANU]"/>
        <member name="[Data_2 1].[Agent].&amp;[BRITTANEY DELANEY]"/>
        <member name="[Data_2 1].[Agent].&amp;[BRITTNY MERKICH]"/>
        <member name="[Data_2 1].[Agent].&amp;[CAILEB BUSH]"/>
        <member name="[Data_2 1].[Agent].&amp;[CANE BUENO]"/>
        <member name="[Data_2 1].[Agent].&amp;[CARL FRANCIS DELA CRUZ]"/>
        <member name="[Data_2 1].[Agent].&amp;[CAROLINE CARULLO]"/>
        <member name="[Data_2 1].[Agent].&amp;[CASEY BREWER]"/>
        <member name="[Data_2 1].[Agent].&amp;[CATHERINE CATTANEO]"/>
        <member name="[Data_2 1].[Agent].&amp;[CECILLE PENALES]"/>
        <member name="[Data_2 1].[Agent].&amp;[CELEST SOLIS]"/>
        <member name="[Data_2 1].[Agent].&amp;[CHARLOTTE LOWERY]"/>
        <member name="[Data_2 1].[Agent].&amp;[CHIE PEDROSA]"/>
        <member name="[Data_2 1].[Agent].&amp;[CHIKKI JOAN HERNANDEZ]"/>
        <member name="[Data_2 1].[Agent].&amp;[CHILIMBWE WASHINGTON]"/>
        <member name="[Data_2 1].[Agent].&amp;[CHRIS ELLINGTON]"/>
        <member name="[Data_2 1].[Agent].&amp;[CHRISTIAN LOUIE ISMAEL]"/>
        <member name="[Data_2 1].[Agent].&amp;[CHRISTIAN PAULO RODRIGUEZ]"/>
        <member name="[Data_2 1].[Agent].&amp;[CHRISTINE JOY DE GUZMAN]"/>
        <member name="[Data_2 1].[Agent].&amp;[CHRISTOPHER DODSON]"/>
        <member name="[Data_2 1].[Agent].&amp;[CHRISTOPHER YANG]"/>
        <member name="[Data_2 1].[Agent].&amp;[CLAUDINE CECILE DE CASTRO]"/>
        <member name="[Data_2 1].[Agent].&amp;[CM BASBAS]"/>
        <member name="[Data_2 1].[Agent].&amp;[CODY HUGGINS]"/>
        <member name="[Data_2 1].[Agent].&amp;[CODY JONES]"/>
        <member name="[Data_2 1].[Agent].&amp;[COLTON JACKSON]"/>
        <member name="[Data_2 1].[Agent].&amp;[COURT SCOTT]"/>
        <member name="[Data_2 1].[Agent].&amp;[CRAIG STATEN]"/>
        <member name="[Data_2 1].[Agent].&amp;[CRAIG SWANN]"/>
        <member name="[Data_2 1].[Agent].&amp;[CRIS CASTILLO]"/>
        <member name="[Data_2 1].[Agent].&amp;[CRISSY MAE CERILLA]"/>
        <member name="[Data_2 1].[Agent].&amp;[CZARON MANABAT]"/>
        <member name="[Data_2 1].[Agent].&amp;[DAELEEN CUA]"/>
        <member name="[Data_2 1].[Agent].&amp;[DAELEEN GRANADO]"/>
        <member name="[Data_2 1].[Agent].&amp;[DALEN LEWIS]"/>
        <member name="[Data_2 1].[Agent].&amp;[DALLAS STRINGHAM]"/>
        <member name="[Data_2 1].[Agent].&amp;[DALTON LEE]"/>
        <member name="[Data_2 1].[Agent].&amp;[DALTON OVERMAN]"/>
        <member name="[Data_2 1].[Agent].&amp;[DANE KILPATRICK]"/>
        <member name="[Data_2 1].[Agent].&amp;[DANELLE GUTIERREZ]"/>
        <member name="[Data_2 1].[Agent].&amp;[DANIE FARMER]"/>
        <member name="[Data_2 1].[Agent].&amp;[DARCY WHITE]"/>
        <member name="[Data_2 1].[Agent].&amp;[DEVIN MCANELLY]"/>
        <member name="[Data_2 1].[Agent].&amp;[DEVON SAVANA PATA]"/>
        <member name="[Data_2 1].[Agent].&amp;[DIEGO MEDINA]"/>
        <member name="[Data_2 1].[Agent].&amp;[DK DIOLA]"/>
        <member name="[Data_2 1].[Agent].&amp;[DOMINIC KUBELKA]"/>
        <member name="[Data_2 1].[Agent].&amp;[DONN ERICKO ENRIQUEZ]"/>
        <member name="[Data_2 1].[Agent].&amp;[DOUGLAS POE]"/>
        <member name="[Data_2 1].[Agent].&amp;[DWAYNE GRAY]"/>
        <member name="[Data_2 1].[Agent].&amp;[DYLAN BIEDERSTADT]"/>
        <member name="[Data_2 1].[Agent].&amp;[DYLAN MCKELVAIN]"/>
        <member name="[Data_2 1].[Agent].&amp;[EBONEE WILLIAMS]"/>
        <member name="[Data_2 1].[Agent].&amp;[EDGARDO GONZALES]"/>
        <member name="[Data_2 1].[Agent].&amp;[ELAINE ENRIQUEZ]"/>
        <member name="[Data_2 1].[Agent].&amp;[EMMANUEL BATHAN]"/>
        <member name="[Data_2 1].[Agent].&amp;[ENRIQUE GONZALEZ]"/>
        <member name="[Data_2 1].[Agent].&amp;[ERICALYNN CARABAJAL]"/>
        <member name="[Data_2 1].[Agent].&amp;[ERIKA OPIANA]"/>
        <member name="[Data_2 1].[Agent].&amp;[ERIKA-MARIE GARCIA]"/>
        <member name="[Data_2 1].[Agent].&amp;[ERMA SHEILA VENUS MALSI]"/>
        <member name="[Data_2 1].[Agent].&amp;[ETHAN BURNS]"/>
        <member name="[Data_2 1].[Agent].&amp;[FATIMA MCGUIRE]"/>
        <member name="[Data_2 1].[Agent].&amp;[FERNANDO DOMINGUEZ]"/>
        <member name="[Data_2 1].[Agent].&amp;[FRANCIS XAVIER EVARISTO]"/>
        <member name="[Data_2 1].[Agent].&amp;[FRANK RENTERIA]"/>
        <member name="[Data_2 1].[Agent].&amp;[FRIEDRICH JOSYPH ESGUERRA]"/>
        <member name="[Data_2 1].[Agent].&amp;[GABE LINK]"/>
        <member name="[Data_2 1].[Agent].&amp;[GERWIN DE BORJA]"/>
        <member name="[Data_2 1].[Agent].&amp;[GIGI LABONG]"/>
        <member name="[Data_2 1].[Agent].&amp;[GIO MARTIN CRUZ]"/>
        <member name="[Data_2 1].[Agent].&amp;[HALEY RICE]"/>
        <member name="[Data_2 1].[Agent].&amp;[HANNAH KARISMA TELAN]"/>
        <member name="[Data_2 1].[Agent].&amp;[HANS DE JESUS]"/>
        <member name="[Data_2 1].[Agent].&amp;[HEATHER RIPLEY]"/>
        <member name="[Data_2 1].[Agent].&amp;[HEAVENLYN ANDAL]"/>
        <member name="[Data_2 1].[Agent].&amp;[HOLLY ARNOLD]"/>
        <member name="[Data_2 1].[Agent].&amp;[IAN GABRIEL MALABRIGO]"/>
        <member name="[Data_2 1].[Agent].&amp;[IRA LOLLEY]"/>
        <member name="[Data_2 1].[Agent].&amp;[IRENE CACAO]"/>
        <member name="[Data_2 1].[Agent].&amp;[ISAAC BAKER]"/>
        <member name="[Data_2 1].[Agent].&amp;[ISAAC RAMIREZ-MORALES]"/>
        <member name="[Data_2 1].[Agent].&amp;[ISABELLA JOYCE MERCADO]"/>
        <member name="[Data_2 1].[Agent].&amp;[IZZY WHITE]"/>
        <member name="[Data_2 1].[Agent].&amp;[JAILEEN MONTER]"/>
        <member name="[Data_2 1].[Agent].&amp;[JAMAAL MCCOLLUM]"/>
        <member name="[Data_2 1].[Agent].&amp;[JAMAICA AIRA OCTAVIO]"/>
        <member name="[Data_2 1].[Agent].&amp;[JAMIE ANNE VICENTE]"/>
        <member name="[Data_2 1].[Agent].&amp;[JAN-ANTHONY VINCE MACATANGAY]"/>
        <member name="[Data_2 1].[Agent].&amp;[JANE SURETA]"/>
        <member name="[Data_2 1].[Agent].&amp;[JANETTE LOPEZ]"/>
        <member name="[Data_2 1].[Agent].&amp;[JANSEN IAN CARREON SANCHEZ]"/>
        <member name="[Data_2 1].[Agent].&amp;[JANUSS ALMEYDA]"/>
        <member name="[Data_2 1].[Agent].&amp;[JAO RENZO PANTOJA]"/>
        <member name="[Data_2 1].[Agent].&amp;[JASON DE GUZMAN]"/>
        <member name="[Data_2 1].[Agent].&amp;[JAXON CATRON]"/>
        <member name="[Data_2 1].[Agent].&amp;[JAY BROOKS]"/>
        <member name="[Data_2 1].[Agent].&amp;[JAY VINCE MANUEL]"/>
        <member name="[Data_2 1].[Agent].&amp;[JAYCEE NULLA]"/>
        <member name="[Data_2 1].[Agent].&amp;[JAYDA LEMMONS]"/>
        <member name="[Data_2 1].[Agent].&amp;[JAYNE KLARISA LAZA]"/>
        <member name="[Data_2 1].[Agent].&amp;[JAYSON GADIANO]"/>
        <member name="[Data_2 1].[Agent].&amp;[JAZMIN ROBREDO CHACON]"/>
        <member name="[Data_2 1].[Agent].&amp;[JEAN BAGUI]"/>
        <member name="[Data_2 1].[Agent].&amp;[JEANE ASTRID SILO]"/>
        <member name="[Data_2 1].[Agent].&amp;[JEFFREY FRANCIS CHAVEZ]"/>
        <member name="[Data_2 1].[Agent].&amp;[JEN OLFATO]"/>
        <member name="[Data_2 1].[Agent].&amp;[JENELLE CONTRERAS]"/>
        <member name="[Data_2 1].[Agent].&amp;[JENIFER DUMALAON]"/>
        <member name="[Data_2 1].[Agent].&amp;[JENNIE REBITO]"/>
        <member name="[Data_2 1].[Agent].&amp;[JENNIE WASHINGTON]"/>
        <member name="[Data_2 1].[Agent].&amp;[JENNY BAJAR]"/>
        <member name="[Data_2 1].[Agent].&amp;[JENWIN ABAD]"/>
        <member name="[Data_2 1].[Agent].&amp;[JEREMIAH GENEROSO]"/>
        <member name="[Data_2 1].[Agent].&amp;[JEREMY BULL]"/>
        <member name="[Data_2 1].[Agent].&amp;[JEREMY SIBUG]"/>
        <member name="[Data_2 1].[Agent].&amp;[JEROME ANDES]"/>
        <member name="[Data_2 1].[Agent].&amp;[JERRY TORRES JR]"/>
        <member name="[Data_2 1].[Agent].&amp;[JESSICA OUTLAW]"/>
        <member name="[Data_2 1].[Agent].&amp;[JESSIE QUILITIS]"/>
        <member name="[Data_2 1].[Agent].&amp;[JHET JALUAG]"/>
        <member name="[Data_2 1].[Agent].&amp;[JHUSTIN JOVI CACA]"/>
        <member name="[Data_2 1].[Agent].&amp;[JIEL JUSTO]"/>
        <member name="[Data_2 1].[Agent].&amp;[JOACHIM RAE OVILLA]"/>
        <member name="[Data_2 1].[Agent].&amp;[JOANA MARIE NOMBELA]"/>
        <member name="[Data_2 1].[Agent].&amp;[JOANNA IBARRA]"/>
        <member name="[Data_2 1].[Agent].&amp;[JOBELLE MABAJEN]"/>
        <member name="[Data_2 1].[Agent].&amp;[JOE CAMASO]"/>
        <member name="[Data_2 1].[Agent].&amp;[JOE RETTER]"/>
        <member name="[Data_2 1].[Agent].&amp;[JOEL MAGPANTAY]"/>
        <member name="[Data_2 1].[Agent].&amp;[JOENYLL FOWARD]"/>
        <member name="[Data_2 1].[Agent].&amp;[JOHN AUSTRIA]"/>
        <member name="[Data_2 1].[Agent].&amp;[JOHN CERDA]"/>
        <member name="[Data_2 1].[Agent].&amp;[JOHN KENNETH CABALQUINTO]"/>
        <member name="[Data_2 1].[Agent].&amp;[JOHN LERRY GALLARDO]"/>
        <member name="[Data_2 1].[Agent].&amp;[JOHN PAUL ERNEST PALISOC]"/>
        <member name="[Data_2 1].[Agent].&amp;[JOHN PERRY ENDRENAL]"/>
        <member name="[Data_2 1].[Agent].&amp;[JOHN PETER PADILLO]"/>
        <member name="[Data_2 1].[Agent].&amp;[JOHN REIDA]"/>
        <member name="[Data_2 1].[Agent].&amp;[JOHN SANCHEZ]"/>
        <member name="[Data_2 1].[Agent].&amp;[JOHN-JOHN CALIBARA]"/>
        <member name="[Data_2 1].[Agent].&amp;[JOMER NARVAEZ]"/>
        <member name="[Data_2 1].[Agent].&amp;[JONAH BAUTISTA]"/>
        <member name="[Data_2 1].[Agent].&amp;[JONATHAN KIMBLE]"/>
        <member name="[Data_2 1].[Agent].&amp;[JOSE ARLEEN ALINEA]"/>
        <member name="[Data_2 1].[Agent].&amp;[JOSE MEJIA VALDEZ]"/>
        <member name="[Data_2 1].[Agent].&amp;[JOSELITO CUNANAN]"/>
        <member name="[Data_2 1].[Agent].&amp;[JOSEPH LUJAN]"/>
        <member name="[Data_2 1].[Agent].&amp;[JOSEPH NILLO]"/>
        <member name="[Data_2 1].[Agent].&amp;[JOSH KOZUB]"/>
        <member name="[Data_2 1].[Agent].&amp;[JOSH MALONEY]"/>
        <member name="[Data_2 1].[Agent].&amp;[JOSHUA BUTTES]"/>
        <member name="[Data_2 1].[Agent].&amp;[JOSHUA GRAGG]"/>
        <member name="[Data_2 1].[Agent].&amp;[JOSHUA MCFARLAND]"/>
        <member name="[Data_2 1].[Agent].&amp;[JOSHUA PERCEFUL]"/>
        <member name="[Data_2 1].[Agent].&amp;[JOY ANNE MODINO]"/>
        <member name="[Data_2 1].[Agent].&amp;[JOY VILLAFANA]"/>
        <member name="[Data_2 1].[Agent].&amp;[JOYBELYN MENDOZA]"/>
        <member name="[Data_2 1].[Agent].&amp;[JR CHRISTIAN NOVICIO]"/>
        <member name="[Data_2 1].[Agent].&amp;[JUAN PAOLO HERRERA]"/>
        <member name="[Data_2 1].[Agent].&amp;[JULIA ANDERSON]"/>
        <member name="[Data_2 1].[Agent].&amp;[JULIUS BLANCAFLOR]"/>
        <member name="[Data_2 1].[Agent].&amp;[JUSTIN CARDEL]"/>
        <member name="[Data_2 1].[Agent].&amp;[JUSTIN TEDRICK]"/>
        <member name="[Data_2 1].[Agent].&amp;[KAMETRA SHEGOG]"/>
        <member name="[Data_2 1].[Agent].&amp;[KAMILLE MANAIG]"/>
        <member name="[Data_2 1].[Agent].&amp;[KANE JUNE DE LEON]"/>
        <member name="[Data_2 1].[Agent].&amp;[KAREN ENTREDICHO]"/>
        <member name="[Data_2 1].[Agent].&amp;[KARISMA ATCHLEY]"/>
        <member name="[Data_2 1].[Agent].&amp;[KARL KRISTOFFER FERNANDEZ]"/>
        <member name="[Data_2 1].[Agent].&amp;[KARLA ZURITA]"/>
        <member name="[Data_2 1].[Agent].&amp;[KAT FORMAN]"/>
        <member name="[Data_2 1].[Agent].&amp;[KATE ANTONA]"/>
        <member name="[Data_2 1].[Agent].&amp;[KATHERINE ANGELIQUE QUEAÃ±O]"/>
        <member name="[Data_2 1].[Agent].&amp;[KATHERINE HLAVATY]"/>
        <member name="[Data_2 1].[Agent].&amp;[KEISHON SIMPSON]"/>
        <member name="[Data_2 1].[Agent].&amp;[KENDRICK TEAGUE]"/>
        <member name="[Data_2 1].[Agent].&amp;[KENISHA MOORE]"/>
        <member name="[Data_2 1].[Agent].&amp;[KENNA ANGELA REYES]"/>
        <member name="[Data_2 1].[Agent].&amp;[KENNETH LEWIS]"/>
        <member name="[Data_2 1].[Agent].&amp;[KENNY ROGER MAGALING]"/>
        <member name="[Data_2 1].[Agent].&amp;[KENT AEMAN BALANGUE]"/>
        <member name="[Data_2 1].[Agent].&amp;[KEVIN MIDDLEBROOKS]"/>
        <member name="[Data_2 1].[Agent].&amp;[KEVIN WILLIS]"/>
        <member name="[Data_2 1].[Agent].&amp;[KIARA CUNNINGHAM]"/>
        <member name="[Data_2 1].[Agent].&amp;[KIM LORD MAMORE JARDIN]"/>
        <member name="[Data_2 1].[Agent].&amp;[KIMBERLY SMITH]"/>
        <member name="[Data_2 1].[Agent].&amp;[KRISHA JEN AGUILAR]"/>
        <member name="[Data_2 1].[Agent].&amp;[KRISTINA CASSANDA LETANA]"/>
        <member name="[Data_2 1].[Agent].&amp;[KRISTINA MAE BASILIO]"/>
        <member name="[Data_2 1].[Agent].&amp;[KYLE JANSSEN VILLANUEVA]"/>
        <member name="[Data_2 1].[Agent].&amp;[KYLE KUHLMANN]"/>
        <member name="[Data_2 1].[Agent].&amp;[LACHELLE SHEGOG]"/>
        <member name="[Data_2 1].[Agent].&amp;[LALAINE ROGACION]"/>
        <member name="[Data_2 1].[Agent].&amp;[LAVERNNE FERRARO]"/>
        <member name="[Data_2 1].[Agent].&amp;[LEO CALINGASAN]"/>
        <member name="[Data_2 1].[Agent].&amp;[LEXI GUNN]"/>
        <member name="[Data_2 1].[Agent].&amp;[LEXIS GONZALES]"/>
        <member name="[Data_2 1].[Agent].&amp;[LHAICA ESCANO]"/>
        <member name="[Data_2 1].[Agent].&amp;[LIEZEL BOOL]"/>
        <member name="[Data_2 1].[Agent].&amp;[LORRAINE CASTRO]"/>
        <member name="[Data_2 1].[Agent].&amp;[LORYMAE DIMAYUGA]"/>
        <member name="[Data_2 1].[Agent].&amp;[LOU ARVIN SEVILLENO]"/>
        <member name="[Data_2 1].[Agent].&amp;[LOVELY MELO]"/>
        <member name="[Data_2 1].[Agent].&amp;[LUKE CURRY]"/>
        <member name="[Data_2 1].[Agent].&amp;[LURKHEN DELA PENA]"/>
        <member name="[Data_2 1].[Agent].&amp;[LUTHER AMADA]"/>
        <member name="[Data_2 1].[Agent].&amp;[LYESTER PATRON]"/>
        <member name="[Data_2 1].[Agent].&amp;[M HUBBARD]"/>
        <member name="[Data_2 1].[Agent].&amp;[M KENZYE REESE]"/>
        <member name="[Data_2 1].[Agent].&amp;[MA ANNE TENORIO]"/>
        <member name="[Data_2 1].[Agent].&amp;[MA TERESA HAGIE]"/>
        <member name="[Data_2 1].[Agent].&amp;[MA. DEL KRYSTEL CABALLERO]"/>
        <member name="[Data_2 1].[Agent].&amp;[MA. FATRICIA RIVERA]"/>
        <member name="[Data_2 1].[Agent].&amp;[MABEL CASTRO]"/>
        <member name="[Data_2 1].[Agent].&amp;[MACKENZIE JONES]"/>
        <member name="[Data_2 1].[Agent].&amp;[MAGDELAINA WELLMAN]"/>
        <member name="[Data_2 1].[Agent].&amp;[MALVIN CASTAÃ±O]"/>
        <member name="[Data_2 1].[Agent].&amp;[MARCO ORDILLANO]"/>
        <member name="[Data_2 1].[Agent].&amp;[MARIA CARMELA DELA CRUZ]"/>
        <member name="[Data_2 1].[Agent].&amp;[MARIA ELLAINE OCTAVIANO]"/>
        <member name="[Data_2 1].[Agent].&amp;[MARIA JESSA DOLAUTA]"/>
        <member name="[Data_2 1].[Agent].&amp;[MARIA LUISA ABRIL]"/>
        <member name="[Data_2 1].[Agent].&amp;[MARIA LUISA MAGNAYE]"/>
        <member name="[Data_2 1].[Agent].&amp;[MARIA NIZA SALVADOR]"/>
        <member name="[Data_2 1].[Agent].&amp;[MARIA ROSELLE CAHILIG]"/>
        <member name="[Data_2 1].[Agent].&amp;[MARIA TERESA GIANAN]"/>
        <member name="[Data_2 1].[Agent].&amp;[MARIAN BIONG]"/>
        <member name="[Data_2 1].[Agent].&amp;[MARIANA OCHOA]"/>
        <member name="[Data_2 1].[Agent].&amp;[MARIANNE GATAN]"/>
        <member name="[Data_2 1].[Agent].&amp;[MARIANNE LOUISE SANGALANG]"/>
        <member name="[Data_2 1].[Agent].&amp;[MARICHAR GARCIA]"/>
        <member name="[Data_2 1].[Agent].&amp;[MARIE ANTONETTE SULIT]"/>
        <member name="[Data_2 1].[Agent].&amp;[MARIO BELTRAN]"/>
        <member name="[Data_2 1].[Agent].&amp;[MARIZ CARCILLAR]"/>
        <member name="[Data_2 1].[Agent].&amp;[MARK ANDREW HUBAHIB]"/>
        <member name="[Data_2 1].[Agent].&amp;[MARK FLORENCE ALEJANDRE]"/>
        <member name="[Data_2 1].[Agent].&amp;[MARK FRANCIS DAVID]"/>
        <member name="[Data_2 1].[Agent].&amp;[MARK FRILLES]"/>
        <member name="[Data_2 1].[Agent].&amp;[MARK GIL ROSAS]"/>
        <member name="[Data_2 1].[Agent].&amp;[MARK JOEL TOLING]"/>
        <member name="[Data_2 1].[Agent].&amp;[MARK JOSHUA FISARET]"/>
        <member name="[Data_2 1].[Agent].&amp;[MARK ROLAND ROSAS]"/>
        <member name="[Data_2 1].[Agent].&amp;[MARK VINCENT ALARCON]"/>
        <member name="[Data_2 1].[Agent].&amp;[MARLON INARDA]"/>
        <member name="[Data_2 1].[Agent].&amp;[MARLON PANALIGAN]"/>
        <member name="[Data_2 1].[Agent].&amp;[MARQ SMITH]"/>
        <member name="[Data_2 1].[Agent].&amp;[MARSHA CATA]"/>
        <member name="[Data_2 1].[Agent].&amp;[MARTHA HATFIELD]"/>
        <member name="[Data_2 1].[Agent].&amp;[MARVIN ABERGAS]"/>
        <member name="[Data_2 1].[Agent].&amp;[MARY ANN LAVADOR]"/>
        <member name="[Data_2 1].[Agent].&amp;[MARY ANN OABINA]"/>
        <member name="[Data_2 1].[Agent].&amp;[MARY JANE TALHA]"/>
        <member name="[Data_2 1].[Agent].&amp;[MAUREEN DIMAANO]"/>
        <member name="[Data_2 1].[Agent].&amp;[MAUREEN DIMAUNAHAN]"/>
        <member name="[Data_2 1].[Agent].&amp;[MAURICE FARRAR]"/>
        <member name="[Data_2 1].[Agent].&amp;[MCGEE MANGINO]"/>
        <member name="[Data_2 1].[Agent].&amp;[MERRY FE ADRIANO]"/>
        <member name="[Data_2 1].[Agent].&amp;[MICAH EZRA CASTRO]"/>
        <member name="[Data_2 1].[Agent].&amp;[MICCA BASCO]"/>
        <member name="[Data_2 1].[Agent].&amp;[MICHAEL CUMMING]"/>
        <member name="[Data_2 1].[Agent].&amp;[MICHAEL DAWSON]"/>
        <member name="[Data_2 1].[Agent].&amp;[MICHAEL HAYES]"/>
        <member name="[Data_2 1].[Agent].&amp;[MICHELLE ANN MALLARI]"/>
        <member name="[Data_2 1].[Agent].&amp;[MICHELLE MAY EDORA]"/>
        <member name="[Data_2 1].[Agent].&amp;[MICHELLE REEVES]"/>
        <member name="[Data_2 1].[Agent].&amp;[MICHELLE ROSE LIWANAG]"/>
        <member name="[Data_2 1].[Agent].&amp;[MIJEA BASCO]"/>
        <member name="[Data_2 1].[Agent].&amp;[MIQUA GORE]"/>
        <member name="[Data_2 1].[Agent].&amp;[MYSHEKA HUBBARD]"/>
        <member name="[Data_2 1].[Agent].&amp;[NANCY BOLING]"/>
        <member name="[Data_2 1].[Agent].&amp;[NEIL MARLO BRIONES]"/>
        <member name="[Data_2 1].[Agent].&amp;[NERISA ATIENZA]"/>
        <member name="[Data_2 1].[Agent].&amp;[NIKKI HERNANDEZ]"/>
        <member name="[Data_2 1].[Agent].&amp;[NILASCO CAGUIMBAL]"/>
        <member name="[Data_2 1].[Agent].&amp;[NINA TUITELE]"/>
        <member name="[Data_2 1].[Agent].&amp;[OLIVIA RAMOS]"/>
        <member name="[Data_2 1].[Agent].&amp;[PAMELA LEGION]"/>
        <member name="[Data_2 1].[Agent].&amp;[PAOLO CONSUELO]"/>
        <member name="[Data_2 1].[Agent].&amp;[PARIS REED]"/>
        <member name="[Data_2 1].[Agent].&amp;[PATRICK JOHN JULIO PLATA]"/>
        <member name="[Data_2 1].[Agent].&amp;[PAUL CORONA]"/>
        <member name="[Data_2 1].[Agent].&amp;[PAUL PHILLIP SAN MIGUEL]"/>
        <member name="[Data_2 1].[Agent].&amp;[PEDRO DURAN]"/>
        <member name="[Data_2 1].[Agent].&amp;[PEDRO SILVAS DURAN]"/>
        <member name="[Data_2 1].[Agent].&amp;[PEEJAY PUNONGBAYAN]"/>
        <member name="[Data_2 1].[Agent].&amp;[PETER PAUL OBONG]"/>
        <member name="[Data_2 1].[Agent].&amp;[PETER TAMPIS]"/>
        <member name="[Data_2 1].[Agent].&amp;[PHILIP JAMES GARCIA]"/>
        <member name="[Data_2 1].[Agent].&amp;[PIERRE GOURDET]"/>
        <member name="[Data_2 1].[Agent].&amp;[PIUS ERICSON MACANDILE]"/>
        <member name="[Data_2 1].[Agent].&amp;[QUELT KRAUSS VIDUYA]"/>
        <member name="[Data_2 1].[Agent].&amp;[RAINBOW FRANCHE]"/>
        <member name="[Data_2 1].[Agent].&amp;[RAKASHA WEEDEN]"/>
        <member name="[Data_2 1].[Agent].&amp;[RAKEEM JOHNSON]"/>
        <member name="[Data_2 1].[Agent].&amp;[RALPH LEMUEL GUPIT]"/>
        <member name="[Data_2 1].[Agent].&amp;[RAMIL AQUINO]"/>
        <member name="[Data_2 1].[Agent].&amp;[RANDY CONCHA]"/>
        <member name="[Data_2 1].[Agent].&amp;[RAPHAEL JOHN VERAN]"/>
        <member name="[Data_2 1].[Agent].&amp;[RAVEN WILLIAMS]"/>
        <member name="[Data_2 1].[Agent].&amp;[RAY ARVIN PLANTILLA]"/>
        <member name="[Data_2 1].[Agent].&amp;[REATTA WRIGHT]"/>
        <member name="[Data_2 1].[Agent].&amp;[REXSELWYN AFABLE LARGA]"/>
        <member name="[Data_2 1].[Agent].&amp;[REYNALDO BAES JR]"/>
        <member name="[Data_2 1].[Agent].&amp;[REYZIEL CATINDIG]"/>
        <member name="[Data_2 1].[Agent].&amp;[RHONDA GARZA]"/>
        <member name="[Data_2 1].[Agent].&amp;[RICA JOY GIMPES]"/>
        <member name="[Data_2 1].[Agent].&amp;[RICK JAYSON REJANO]"/>
        <member name="[Data_2 1].[Agent].&amp;[RIZZA MHIRA ANDAYA]"/>
        <member name="[Data_2 1].[Agent].&amp;[RJ LYNNE AGUILAR]"/>
        <member name="[Data_2 1].[Agent].&amp;[ROAN KRISNA MIRANDA-TANEDO]"/>
        <member name="[Data_2 1].[Agent].&amp;[ROBERT JOHNSON]"/>
        <member name="[Data_2 1].[Agent].&amp;[ROCHELLE CLIMACO]"/>
        <member name="[Data_2 1].[Agent].&amp;[ROLAN JOSEF LAVADIA]"/>
        <member name="[Data_2 1].[Agent].&amp;[ROMERLYN MATIBAG]"/>
        <member name="[Data_2 1].[Agent].&amp;[ROMIELIZA JYRA HIBEK]"/>
        <member name="[Data_2 1].[Agent].&amp;[RON PULIDO]"/>
        <member name="[Data_2 1].[Agent].&amp;[RONALD PORCOPIO]"/>
        <member name="[Data_2 1].[Agent].&amp;[RONAN MENDOZA]"/>
        <member name="[Data_2 1].[Agent].&amp;[ROSALIE FELIPE GARCIA]"/>
        <member name="[Data_2 1].[Agent].&amp;[ROSALINDA GARCIA]"/>
        <member name="[Data_2 1].[Agent].&amp;[ROSALYN DUBIAO]"/>
        <member name="[Data_2 1].[Agent].&amp;[ROSCHEL SABLAYAN]"/>
        <member name="[Data_2 1].[Agent].&amp;[ROSE ANN TAPAY]"/>
        <member name="[Data_2 1].[Agent].&amp;[ROSE GAIL FERRER]"/>
        <member name="[Data_2 1].[Agent].&amp;[ROSEMARY FLORES]"/>
        <member name="[Data_2 1].[Agent].&amp;[ROSHAAD ROJACKSON]"/>
        <member name="[Data_2 1].[Agent].&amp;[ROXANNE GONZALEZ]"/>
        <member name="[Data_2 1].[Agent].&amp;[RUTHESSA MACATANGAY]"/>
        <member name="[Data_2 1].[Agent].&amp;[RYAN HAINZINGER]"/>
        <member name="[Data_2 1].[Agent].&amp;[SAMANTHA LEONORA ABELARDO]"/>
        <member name="[Data_2 1].[Agent].&amp;[SAMUEL VIDOVICH]"/>
        <member name="[Data_2 1].[Agent].&amp;[SANDRA CASANOVA]"/>
        <member name="[Data_2 1].[Agent].&amp;[SANDRA KILPATRICK]"/>
        <member name="[Data_2 1].[Agent].&amp;[SANIF PRASLA]"/>
        <member name="[Data_2 1].[Agent].&amp;[SANTIAGO MEDINA]"/>
        <member name="[Data_2 1].[Agent].&amp;[SARAH MATINING]"/>
        <member name="[Data_2 1].[Agent].&amp;[SAVANNAH CARTER]"/>
        <member name="[Data_2 1].[Agent].&amp;[SAYO WILLIAMS]"/>
        <member name="[Data_2 1].[Agent].&amp;[SEAN JEAN OBIEN]"/>
        <member name="[Data_2 1].[Agent].&amp;[SEAN STREET]"/>
        <member name="[Data_2 1].[Agent].&amp;[SEAN WINSLOW]"/>
        <member name="[Data_2 1].[Agent].&amp;[SEBASTIAN KRIX]"/>
        <member name="[Data_2 1].[Agent].&amp;[SHAIRA MAY BOLAÃ±OS]"/>
        <member name="[Data_2 1].[Agent].&amp;[SHAIRA MAY BOLAÑOS]"/>
        <member name="[Data_2 1].[Agent].&amp;[SHAKEIRA GARDNER]"/>
        <member name="[Data_2 1].[Agent].&amp;[SHAMMAH DIAZ]"/>
        <member name="[Data_2 1].[Agent].&amp;[SHANE BROSAS]"/>
        <member name="[Data_2 1].[Agent].&amp;[SHANTEL RODGERS]"/>
        <member name="[Data_2 1].[Agent].&amp;[SHATAYA LEE]"/>
        <member name="[Data_2 1].[Agent].&amp;[SHAYLA SANDERS]"/>
        <member name="[Data_2 1].[Agent].&amp;[SHEENA MAE PLACINO]"/>
        <member name="[Data_2 1].[Agent].&amp;[SHERRYL CAPARAS]"/>
        <member name="[Data_2 1].[Agent].&amp;[SHERYNEL ELLAZAR]"/>
        <member name="[Data_2 1].[Agent].&amp;[SIDDHARTHA ROMPALLY]"/>
        <member name="[Data_2 1].[Agent].&amp;[SOFIA ACOSTA]"/>
        <member name="[Data_2 1].[Agent].&amp;[STEPHON HALL]"/>
        <member name="[Data_2 1].[Agent].&amp;[SUSANNAH FLUGER]"/>
        <member name="[Data_2 1].[Agent].&amp;[SUSIE DWYER]"/>
        <member name="[Data_2 1].[Agent].&amp;[TAJA COLLIER]"/>
        <member name="[Data_2 1].[Agent].&amp;[TAMARRA WASHINGTON]"/>
        <member name="[Data_2 1].[Agent].&amp;[TAYLOR CHEATHAM]"/>
        <member name="[Data_2 1].[Agent].&amp;[TERESA CROSS]"/>
        <member name="[Data_2 1].[Agent].&amp;[TERESA KATRINA CANON]"/>
        <member name="[Data_2 1].[Agent].&amp;[THELMA HERNANDEZ]"/>
        <member name="[Data_2 1].[Agent].&amp;[TI'AYNNA WILLIS BRADLEY]"/>
        <member name="[Data_2 1].[Agent].&amp;[TOM LOEPKE]"/>
        <member name="[Data_2 1].[Agent].&amp;[TOMMY GREEN]"/>
        <member name="[Data_2 1].[Agent].&amp;[TOYA O'NEAL]"/>
        <member name="[Data_2 1].[Agent].&amp;[TOYA UPTON]"/>
        <member name="[Data_2 1].[Agent].&amp;[TRENTON GUNTER]"/>
        <member name="[Data_2 1].[Agent].&amp;[TRICIA SANTOS]"/>
        <member name="[Data_2 1].[Agent].&amp;[TRISHA MAE GONZALES]"/>
        <member name="[Data_2 1].[Agent].&amp;[TRISTAN BUTTS]"/>
        <member name="[Data_2 1].[Agent].&amp;[TYLER CROSS]"/>
        <member name="[Data_2 1].[Agent].&amp;[TYLOR WHITE]"/>
        <member name="[Data_2 1].[Agent].&amp;[TYRENCE CALIMPON]"/>
        <member name="[Data_2 1].[Agent].&amp;[VALERIE HARKINS]"/>
        <member name="[Data_2 1].[Agent].&amp;[VINCENT CRISOLOGO]"/>
        <member name="[Data_2 1].[Agent].&amp;[WILFRED ESTEVES VILLANUEVA]"/>
        <member name="[Data_2 1].[Agent].&amp;[WILLEM LOCKHART]"/>
        <member name="[Data_2 1].[Agent].&amp;[WOODROW HAGLER]"/>
        <member name="[Data_2 1].[Agent].&amp;[YARI JASSO]"/>
        <member name="[Data_2 1].[Agent].&amp;[YELLOWNIE LAVINA]"/>
        <member name="[Data_2 1].[Agent].&amp;[YOUSEF AL-KHALDAI]"/>
        <member name="[Data_2 1].[Agent].&amp;[ZAK MARMEL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>
      <members count="1" level="1">
        <member name="[Data_2 1].[Calendar.Week].&amp;[12]"/>
      </members>
    </pivotHierarchy>
    <pivotHierarchy multipleItemSelectionAllowed="1" dragToData="1"/>
    <pivotHierarchy multipleItemSelectionAllowed="1" dragToData="1"/>
    <pivotHierarchy multipleItemSelectionAllowed="1" dragToData="1">
      <members count="1" level="1">
        <member name="[Data_2 1].[Calendar.Year].&amp;[2023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a_2 1].[Responded?].&amp;[Ye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Data_2 1].[Survey Questionnaire].&amp;"/>
        <member name="[Data_2 1].[Survey Questionnaire].&amp;[CSR TSE Homeowner]"/>
      </members>
    </pivotHierarchy>
    <pivotHierarchy dragToData="1"/>
    <pivotHierarchy dragToData="1"/>
    <pivotHierarchy dragToRow="0" dragToCol="0" dragToPage="0" dragToData="1" caption="Mea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rvey Count"/>
    <pivotHierarchy dragToData="1"/>
    <pivotHierarchy dragToData="1"/>
    <pivotHierarchy dragToData="1"/>
    <pivotHierarchy dragToData="1" caption="No. of response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2" showRowHeaders="1" showColHeaders="1" showRowStripes="0" showColStripes="0" showLastColumn="1"/>
  <rowHierarchiesUsage count="1">
    <rowHierarchyUsage hierarchyUsage="10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Data_21">
        <x15:activeTabTopLevelEntity name="[Data_2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FA51179-56DB-4DD7-B5BB-19D2C6F9F027}" name="Table1" displayName="Table1" ref="A1:A25" totalsRowShown="0">
  <autoFilter ref="A1:A25" xr:uid="{11593B24-255A-46B9-9252-308082FCEC49}"/>
  <tableColumns count="1">
    <tableColumn id="1" xr3:uid="{D72E7EE5-F1D3-4945-95EF-AEE0054A5618}" name="CSR"/>
  </tableColumns>
  <tableStyleInfo name="TableStyleMedium9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4D1839BF-DA4E-40BB-B1D0-0A975992DD55}" name="Table10" displayName="Table10" ref="L1:L2" insertRow="1" totalsRowShown="0">
  <autoFilter ref="L1:L2" xr:uid="{DC2F0B30-F2A5-4F06-9B22-94D0D0074E1F}"/>
  <tableColumns count="1">
    <tableColumn id="1" xr3:uid="{BAD54104-26AA-4544-99D4-FF2D82DB5D0C}" name="FCR"/>
  </tableColumns>
  <tableStyleInfo name="TableStyleMedium10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4BFB0E8B-2692-4DAB-A934-C70DBC0FD234}" name="Table11" displayName="Table11" ref="M1:M2" insertRow="1" totalsRowShown="0">
  <autoFilter ref="M1:M2" xr:uid="{0DB4FF4E-B83F-4A36-A194-71EA4E13960A}"/>
  <tableColumns count="1">
    <tableColumn id="1" xr3:uid="{83D2CCC7-3518-4BB4-A366-31958A71C41F}" name="Cases Closed"/>
  </tableColumns>
  <tableStyleInfo name="TableStyleMedium11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14E97643-E66F-4651-AA14-E187A42B2A41}" name="Table12" displayName="Table12" ref="N1:N2" insertRow="1" totalsRowShown="0">
  <autoFilter ref="N1:N2" xr:uid="{C3F4B6B9-6D4B-4ED8-8070-D98A14B2E5FE}"/>
  <tableColumns count="1">
    <tableColumn id="1" xr3:uid="{121BA7F0-F691-48DD-BF96-E94BE4AAB220}" name="Modified Cases"/>
  </tableColumns>
  <tableStyleInfo name="TableStyleMedium13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2B3ABCC8-26FF-4741-8F57-A0E3B3251A60}" name="Table13" displayName="Table13" ref="O1:O2" insertRow="1" totalsRowShown="0">
  <autoFilter ref="O1:O2" xr:uid="{0B2A00FD-9919-4F0E-921E-5CB9D1E7BF81}"/>
  <tableColumns count="1">
    <tableColumn id="1" xr3:uid="{191879C1-8016-4BD2-9EF9-ECB61159018C}" name="Cases Made"/>
  </tableColumns>
  <tableStyleInfo name="TableStyleMedium12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B5E7B05B-176E-4D44-8C23-CF7E1DC08A2A}" name="Table14" displayName="Table14" ref="P1:P2" insertRow="1" totalsRowShown="0">
  <autoFilter ref="P1:P2" xr:uid="{B5C0D589-4FE6-49BE-B377-3F30FF820E76}"/>
  <tableColumns count="1">
    <tableColumn id="1" xr3:uid="{97FC4A57-2737-488C-9225-3FF486A13110}" name="Logged Calls"/>
  </tableColumns>
  <tableStyleInfo name="TableStyleMedium14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500BA6FF-79C2-4DFC-BC2C-D8A1118E9A1C}" name="Table15" displayName="Table15" ref="A1:A24" totalsRowShown="0">
  <autoFilter ref="A1:A24" xr:uid="{7A4B9093-8C51-4CDF-AFC7-A842B3C4931F}"/>
  <tableColumns count="1">
    <tableColumn id="1" xr3:uid="{AEEF56E2-8721-4761-8361-7CFFCA88656B}" name="CSR"/>
  </tableColumns>
  <tableStyleInfo name="TableStyleMedium9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C2E75FD4-E4E4-4627-B7BD-2F1BCD0642E3}" name="Table16" displayName="Table16" ref="B1:B25" totalsRowCount="1">
  <autoFilter ref="B1:B24" xr:uid="{3134DB8A-FAFE-433D-AA67-ACE40B886554}"/>
  <tableColumns count="1">
    <tableColumn id="1" xr3:uid="{F7114619-891D-473E-8AE1-E516113243D7}" name="Total" totalsRowFunction="custom">
      <totalsRowFormula>SUM(Table16[Total])</totalsRowFormula>
    </tableColumn>
  </tableColumns>
  <tableStyleInfo name="TableStyleMedium12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5EC597D5-9153-4F91-AC78-110BC84AB8EF}" name="Table17" displayName="Table17" ref="C1:C25" totalsRowCount="1">
  <autoFilter ref="C1:C24" xr:uid="{F8EAFF7D-CB6C-42A4-BD6C-F8776230D0D0}"/>
  <tableColumns count="1">
    <tableColumn id="1" xr3:uid="{957623B9-B7D5-4276-BCFE-0D519F85F9E1}" name="Inbound" totalsRowFunction="custom">
      <totalsRowFormula>SUM(Table17[Inbound])</totalsRowFormula>
    </tableColumn>
  </tableColumns>
  <tableStyleInfo name="TableStyleMedium14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D46EDB13-34B8-4C93-B96C-AB0F92E0FCAE}" name="Table18" displayName="Table18" ref="D1:D25" totalsRowCount="1">
  <autoFilter ref="D1:D24" xr:uid="{458FEE8F-39BA-4131-8BAC-CCEBD0313781}"/>
  <tableColumns count="1">
    <tableColumn id="1" xr3:uid="{B0EC57E2-B4BF-4CDB-BA3F-6A3F88AC0A5C}" name="Outbound" totalsRowFunction="custom">
      <totalsRowFormula>SUM(Table18[Outbound])</totalsRowFormula>
    </tableColumn>
  </tableColumns>
  <tableStyleInfo name="TableStyleMedium11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D473734D-0755-4C83-A8E9-2B5976395144}" name="Table19" displayName="Table19" ref="E1:E25" totalsRowCount="1">
  <autoFilter ref="E1:E24" xr:uid="{5F9D0E73-31C1-4C84-B1B9-832A13316FBE}"/>
  <tableColumns count="1">
    <tableColumn id="1" xr3:uid="{1C340E42-3260-40AE-9C6F-32F966B2B49C}" name="Transfer" totalsRowFunction="custom">
      <totalsRowFormula>SUM(Table19[Transfer])</totalsRowFormula>
    </tableColumn>
  </tableColumns>
  <tableStyleInfo name="TableStyleMedium10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AEA1012-C409-4CD4-A711-27568DB2E6AF}" name="Table2" displayName="Table2" ref="B1:B26" totalsRowCount="1">
  <autoFilter ref="B1:B25" xr:uid="{AD81A889-3BBC-40D6-BCE9-6B4890E1EB94}"/>
  <tableColumns count="1">
    <tableColumn id="1" xr3:uid="{FC2FF70C-1E24-4DF6-8B8D-8A617CF8F4A9}" name="FCR" totalsRowFunction="custom">
      <totalsRowFormula>SUM(Table2[FCR])</totalsRowFormula>
    </tableColumn>
  </tableColumns>
  <tableStyleInfo name="TableStyleMedium10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B0DE516D-1786-477A-9E63-FB40D9BE1683}" name="Table20" displayName="Table20" ref="G1:G9" totalsRowShown="0">
  <autoFilter ref="G1:G9" xr:uid="{B5F55F16-7407-4BC9-A0D7-E200BC2A7972}"/>
  <tableColumns count="1">
    <tableColumn id="1" xr3:uid="{6A8D9A5C-A852-4433-826F-8AA03EF68865}" name="Project Intake"/>
  </tableColumns>
  <tableStyleInfo name="TableStyleMedium9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8E6ACE09-A41A-4C4E-8CEB-7DC18AA93C12}" name="Table21" displayName="Table21" ref="H1:H10" totalsRowCount="1">
  <autoFilter ref="H1:H9" xr:uid="{C03DD335-8CB7-44C6-AC34-2E9A6C64F07C}"/>
  <tableColumns count="1">
    <tableColumn id="1" xr3:uid="{A62012EB-3466-45F9-A566-78AEB9C7E384}" name="Total" totalsRowFunction="custom">
      <totalsRowFormula>SUM(Table21[Total])</totalsRowFormula>
    </tableColumn>
  </tableColumns>
  <tableStyleInfo name="TableStyleMedium12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DB0BEAAE-6707-4500-A8A8-86387F3FDBD0}" name="Table22" displayName="Table22" ref="I1:I10" totalsRowCount="1">
  <autoFilter ref="I1:I9" xr:uid="{91688E00-5BF9-424B-BA5E-8FE78A68BC96}"/>
  <tableColumns count="1">
    <tableColumn id="1" xr3:uid="{7C9BD86A-BB8A-448A-8CE3-BE280BDC2097}" name="Inbound" totalsRowFunction="custom">
      <totalsRowFormula>SUM(Table22[Inbound])</totalsRowFormula>
    </tableColumn>
  </tableColumns>
  <tableStyleInfo name="TableStyleMedium14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BCCB9B42-6F33-48AD-8C1D-B85A224E88AC}" name="Table23" displayName="Table23" ref="J1:J10" totalsRowCount="1">
  <autoFilter ref="J1:J9" xr:uid="{FE1903D6-D059-4AE1-BFE3-69464BDF40AA}"/>
  <tableColumns count="1">
    <tableColumn id="1" xr3:uid="{2107F172-663B-4AB1-BBAF-6B98BA031316}" name="Outbound" totalsRowFunction="custom">
      <totalsRowFormula>SUM(Table23[Outbound])</totalsRowFormula>
    </tableColumn>
  </tableColumns>
  <tableStyleInfo name="TableStyleMedium11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174D853B-2C1C-481B-9409-C8650274BD24}" name="Table24" displayName="Table24" ref="K1:K10" totalsRowCount="1">
  <autoFilter ref="K1:K9" xr:uid="{64A3479E-7679-4FE1-98A5-7152394B0754}"/>
  <tableColumns count="1">
    <tableColumn id="1" xr3:uid="{8D51735B-A016-404E-80EF-25C102F8C4D6}" name="Transfer" totalsRowFunction="custom">
      <totalsRowFormula>SUM(Table24[Transfer])</totalsRowFormula>
    </tableColumn>
  </tableColumns>
  <tableStyleInfo name="TableStyleMedium10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F20305F3-5F4E-42B3-B861-664D71A4E33E}" name="Table25" displayName="Table25" ref="M1:M6" totalsRowShown="0">
  <autoFilter ref="M1:M6" xr:uid="{1F6E2ECE-0E71-4D6F-B544-96BEA7D4E980}"/>
  <tableColumns count="1">
    <tableColumn id="1" xr3:uid="{2ABC12D4-32AF-4F42-80E2-59CFA49088A7}" name="CSR - Training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5DFE86B6-5648-4A25-BF5E-3830F7324015}" name="Table3" displayName="Table3" ref="C1:C26" totalsRowCount="1">
  <autoFilter ref="C1:C25" xr:uid="{395878A9-5FDC-4CE4-AF9E-5870DCF3CA1B}"/>
  <tableColumns count="1">
    <tableColumn id="1" xr3:uid="{6258E5D7-FC70-47FD-9AF6-E4BB9AB79B85}" name="Cases Closed" totalsRowFunction="custom">
      <totalsRowFormula>SUM(Table3[Cases Closed])</totalsRowFormula>
    </tableColumn>
  </tableColumns>
  <tableStyleInfo name="TableStyleMedium11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850F797-4D52-4705-BD2B-34A661E40247}" name="Table4" displayName="Table4" ref="D1:D26" totalsRowCount="1">
  <autoFilter ref="D1:D25" xr:uid="{27CD06C7-6C56-4FC7-80F5-C0BE97DE2D65}"/>
  <tableColumns count="1">
    <tableColumn id="1" xr3:uid="{DFD838BC-0D14-4E81-8010-3C62ED4F055B}" name="Modified Cases" totalsRowFunction="custom">
      <totalsRowFormula>SUM(Table4[Modified Cases])</totalsRowFormula>
    </tableColumn>
  </tableColumns>
  <tableStyleInfo name="TableStyleMedium13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C50E3F2A-09C4-40DB-BDCC-1C896C7FE488}" name="Table5" displayName="Table5" ref="E1:E26" totalsRowCount="1">
  <autoFilter ref="E1:E25" xr:uid="{6F8ED290-F5C9-4FD6-B949-DA2A42641899}"/>
  <tableColumns count="1">
    <tableColumn id="1" xr3:uid="{C63396F0-622F-44A8-B948-40341A38BB9B}" name="Cases Made" totalsRowFunction="custom">
      <totalsRowFormula>SUM(Table5[Cases Made])</totalsRowFormula>
    </tableColumn>
  </tableColumns>
  <tableStyleInfo name="TableStyleMedium1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384C45A8-E31A-4530-AE0C-81C76749C14B}" name="Table6" displayName="Table6" ref="F1:F26" totalsRowCount="1">
  <autoFilter ref="F1:F25" xr:uid="{45F027CA-6DE0-4BC1-9BC1-E9A3D6D6F118}"/>
  <tableColumns count="1">
    <tableColumn id="1" xr3:uid="{28FBB18D-E258-44B6-B733-C9CC281431A6}" name="Logged Calls" totalsRowFunction="custom">
      <totalsRowFormula>SUM(Table6[Logged Calls])</totalsRowFormula>
    </tableColumn>
  </tableColumns>
  <tableStyleInfo name="TableStyleMedium14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93DFE83-A8FE-4926-B1D9-6010D979FA9C}" name="Table7" displayName="Table7" ref="H1:H8" totalsRowShown="0">
  <autoFilter ref="H1:H8" xr:uid="{B7C79074-70B1-499A-A455-347ECF3AE47F}"/>
  <tableColumns count="1">
    <tableColumn id="1" xr3:uid="{ACA7FC26-F52F-477D-90F9-4136358D970E}" name="Project Intake"/>
  </tableColumns>
  <tableStyleInfo name="TableStyleMedium9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91AEF550-E44F-4FB3-A943-BD17A521E6F6}" name="Table8" displayName="Table8" ref="I1:I9" totalsRowCount="1">
  <autoFilter ref="I1:I8" xr:uid="{ACB135B7-9ED9-4024-9752-60AF3199D8A8}"/>
  <tableColumns count="1">
    <tableColumn id="1" xr3:uid="{CD02E966-7FA9-4DAC-B254-027F2B617736}" name="Logged Calls" totalsRowFunction="custom">
      <totalsRowFormula>SUM(Table8[Logged Calls])</totalsRowFormula>
    </tableColumn>
  </tableColumns>
  <tableStyleInfo name="TableStyleMedium14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5018F074-458C-4C18-80EF-C3530518848A}" name="Table9" displayName="Table9" ref="K1:K6" totalsRowShown="0">
  <autoFilter ref="K1:K6" xr:uid="{C2C05F1D-4554-4AE4-8A15-6E59F5DF0D38}"/>
  <tableColumns count="1">
    <tableColumn id="1" xr3:uid="{22D6B65C-44CD-424C-A2FD-C9EF0FA11F2B}" name="CSR - Training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table" Target="../tables/table7.xml"/><Relationship Id="rId13" Type="http://schemas.openxmlformats.org/officeDocument/2006/relationships/table" Target="../tables/table12.xml"/><Relationship Id="rId3" Type="http://schemas.openxmlformats.org/officeDocument/2006/relationships/table" Target="../tables/table2.xml"/><Relationship Id="rId7" Type="http://schemas.openxmlformats.org/officeDocument/2006/relationships/table" Target="../tables/table6.xml"/><Relationship Id="rId12" Type="http://schemas.openxmlformats.org/officeDocument/2006/relationships/table" Target="../tables/table11.xml"/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Relationship Id="rId6" Type="http://schemas.openxmlformats.org/officeDocument/2006/relationships/table" Target="../tables/table5.xml"/><Relationship Id="rId11" Type="http://schemas.openxmlformats.org/officeDocument/2006/relationships/table" Target="../tables/table10.xml"/><Relationship Id="rId5" Type="http://schemas.openxmlformats.org/officeDocument/2006/relationships/table" Target="../tables/table4.xml"/><Relationship Id="rId15" Type="http://schemas.openxmlformats.org/officeDocument/2006/relationships/table" Target="../tables/table14.xml"/><Relationship Id="rId10" Type="http://schemas.openxmlformats.org/officeDocument/2006/relationships/table" Target="../tables/table9.xml"/><Relationship Id="rId4" Type="http://schemas.openxmlformats.org/officeDocument/2006/relationships/table" Target="../tables/table3.xml"/><Relationship Id="rId9" Type="http://schemas.openxmlformats.org/officeDocument/2006/relationships/table" Target="../tables/table8.xml"/><Relationship Id="rId14" Type="http://schemas.openxmlformats.org/officeDocument/2006/relationships/table" Target="../tables/table13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table" Target="../tables/table21.xml"/><Relationship Id="rId3" Type="http://schemas.openxmlformats.org/officeDocument/2006/relationships/table" Target="../tables/table16.xml"/><Relationship Id="rId7" Type="http://schemas.openxmlformats.org/officeDocument/2006/relationships/table" Target="../tables/table20.xml"/><Relationship Id="rId12" Type="http://schemas.openxmlformats.org/officeDocument/2006/relationships/table" Target="../tables/table25.xml"/><Relationship Id="rId2" Type="http://schemas.openxmlformats.org/officeDocument/2006/relationships/table" Target="../tables/table15.xml"/><Relationship Id="rId1" Type="http://schemas.openxmlformats.org/officeDocument/2006/relationships/printerSettings" Target="../printerSettings/printerSettings2.bin"/><Relationship Id="rId6" Type="http://schemas.openxmlformats.org/officeDocument/2006/relationships/table" Target="../tables/table19.xml"/><Relationship Id="rId11" Type="http://schemas.openxmlformats.org/officeDocument/2006/relationships/table" Target="../tables/table24.xml"/><Relationship Id="rId5" Type="http://schemas.openxmlformats.org/officeDocument/2006/relationships/table" Target="../tables/table18.xml"/><Relationship Id="rId10" Type="http://schemas.openxmlformats.org/officeDocument/2006/relationships/table" Target="../tables/table23.xml"/><Relationship Id="rId4" Type="http://schemas.openxmlformats.org/officeDocument/2006/relationships/table" Target="../tables/table17.xml"/><Relationship Id="rId9" Type="http://schemas.openxmlformats.org/officeDocument/2006/relationships/table" Target="../tables/table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A155F-662F-467B-B84C-098DE5E7B29A}">
  <dimension ref="A1:P27"/>
  <sheetViews>
    <sheetView workbookViewId="0">
      <selection activeCell="J22" sqref="J22"/>
    </sheetView>
  </sheetViews>
  <sheetFormatPr defaultRowHeight="14.5" x14ac:dyDescent="0.35"/>
  <cols>
    <col min="1" max="1" width="18.1796875" bestFit="1" customWidth="1"/>
    <col min="2" max="2" width="7.1796875" bestFit="1" customWidth="1"/>
    <col min="3" max="3" width="14.7265625" bestFit="1" customWidth="1"/>
    <col min="4" max="4" width="17.1796875" bestFit="1" customWidth="1"/>
    <col min="5" max="5" width="13.81640625" bestFit="1" customWidth="1"/>
    <col min="6" max="6" width="14.1796875" bestFit="1" customWidth="1"/>
    <col min="8" max="8" width="18.453125" bestFit="1" customWidth="1"/>
    <col min="9" max="9" width="14.1796875" bestFit="1" customWidth="1"/>
    <col min="11" max="11" width="18.81640625" bestFit="1" customWidth="1"/>
    <col min="12" max="12" width="6.54296875" bestFit="1" customWidth="1"/>
    <col min="13" max="13" width="14.7265625" bestFit="1" customWidth="1"/>
    <col min="14" max="14" width="17.1796875" bestFit="1" customWidth="1"/>
    <col min="15" max="15" width="13.81640625" bestFit="1" customWidth="1"/>
    <col min="16" max="16" width="14.1796875" bestFit="1" customWidth="1"/>
  </cols>
  <sheetData>
    <row r="1" spans="1:16" x14ac:dyDescent="0.35">
      <c r="A1" t="s">
        <v>30</v>
      </c>
      <c r="B1" t="s">
        <v>24</v>
      </c>
      <c r="C1" t="s">
        <v>25</v>
      </c>
      <c r="D1" t="s">
        <v>26</v>
      </c>
      <c r="E1" t="s">
        <v>27</v>
      </c>
      <c r="F1" t="s">
        <v>28</v>
      </c>
      <c r="H1" t="s">
        <v>29</v>
      </c>
      <c r="I1" t="s">
        <v>28</v>
      </c>
      <c r="K1" t="s">
        <v>38</v>
      </c>
      <c r="L1" t="s">
        <v>24</v>
      </c>
      <c r="M1" t="s">
        <v>25</v>
      </c>
      <c r="N1" t="s">
        <v>26</v>
      </c>
      <c r="O1" t="s">
        <v>27</v>
      </c>
      <c r="P1" t="s">
        <v>28</v>
      </c>
    </row>
    <row r="2" spans="1:16" x14ac:dyDescent="0.35">
      <c r="A2" t="s">
        <v>0</v>
      </c>
      <c r="B2">
        <v>32</v>
      </c>
      <c r="C2">
        <v>32</v>
      </c>
      <c r="D2">
        <v>25</v>
      </c>
      <c r="E2">
        <v>46</v>
      </c>
      <c r="F2">
        <v>16</v>
      </c>
      <c r="H2" t="s">
        <v>31</v>
      </c>
      <c r="I2">
        <v>0</v>
      </c>
      <c r="K2" t="s">
        <v>39</v>
      </c>
    </row>
    <row r="3" spans="1:16" x14ac:dyDescent="0.35">
      <c r="A3" t="s">
        <v>1</v>
      </c>
      <c r="B3">
        <v>23</v>
      </c>
      <c r="C3">
        <v>27</v>
      </c>
      <c r="D3">
        <v>38</v>
      </c>
      <c r="E3">
        <v>38</v>
      </c>
      <c r="F3">
        <v>14</v>
      </c>
      <c r="H3" t="s">
        <v>32</v>
      </c>
      <c r="I3">
        <v>0</v>
      </c>
      <c r="K3" t="s">
        <v>40</v>
      </c>
    </row>
    <row r="4" spans="1:16" x14ac:dyDescent="0.35">
      <c r="A4" t="s">
        <v>2</v>
      </c>
      <c r="B4">
        <v>6</v>
      </c>
      <c r="C4">
        <v>7</v>
      </c>
      <c r="D4">
        <v>17</v>
      </c>
      <c r="E4">
        <v>11</v>
      </c>
      <c r="F4">
        <v>6</v>
      </c>
      <c r="H4" t="s">
        <v>33</v>
      </c>
      <c r="I4">
        <v>0</v>
      </c>
      <c r="K4" t="s">
        <v>41</v>
      </c>
    </row>
    <row r="5" spans="1:16" x14ac:dyDescent="0.35">
      <c r="A5" t="s">
        <v>3</v>
      </c>
      <c r="B5">
        <v>17</v>
      </c>
      <c r="C5">
        <v>31</v>
      </c>
      <c r="D5">
        <v>34</v>
      </c>
      <c r="E5">
        <v>43</v>
      </c>
      <c r="F5">
        <v>4</v>
      </c>
      <c r="H5" t="s">
        <v>34</v>
      </c>
      <c r="I5">
        <v>0</v>
      </c>
      <c r="K5" t="s">
        <v>42</v>
      </c>
    </row>
    <row r="6" spans="1:16" x14ac:dyDescent="0.35">
      <c r="A6" t="s">
        <v>4</v>
      </c>
      <c r="B6">
        <v>0</v>
      </c>
      <c r="C6">
        <v>0</v>
      </c>
      <c r="D6">
        <v>0</v>
      </c>
      <c r="E6">
        <v>0</v>
      </c>
      <c r="F6">
        <v>0</v>
      </c>
      <c r="H6" t="s">
        <v>35</v>
      </c>
      <c r="I6">
        <v>0</v>
      </c>
      <c r="K6" t="s">
        <v>43</v>
      </c>
    </row>
    <row r="7" spans="1:16" x14ac:dyDescent="0.35">
      <c r="A7" t="s">
        <v>5</v>
      </c>
      <c r="B7">
        <v>4</v>
      </c>
      <c r="C7">
        <v>4</v>
      </c>
      <c r="D7">
        <v>21</v>
      </c>
      <c r="E7">
        <v>18</v>
      </c>
      <c r="F7">
        <v>0</v>
      </c>
      <c r="H7" t="s">
        <v>36</v>
      </c>
      <c r="I7">
        <v>0</v>
      </c>
    </row>
    <row r="8" spans="1:16" x14ac:dyDescent="0.35">
      <c r="A8" t="s">
        <v>6</v>
      </c>
      <c r="B8">
        <v>0</v>
      </c>
      <c r="C8">
        <v>0</v>
      </c>
      <c r="D8">
        <v>0</v>
      </c>
      <c r="E8">
        <v>0</v>
      </c>
      <c r="F8">
        <v>0</v>
      </c>
      <c r="H8" t="s">
        <v>37</v>
      </c>
      <c r="I8">
        <v>0</v>
      </c>
    </row>
    <row r="9" spans="1:16" x14ac:dyDescent="0.35">
      <c r="A9" t="s">
        <v>7</v>
      </c>
      <c r="B9">
        <v>5</v>
      </c>
      <c r="C9">
        <v>5</v>
      </c>
      <c r="D9">
        <v>4</v>
      </c>
      <c r="E9">
        <v>10</v>
      </c>
      <c r="F9">
        <v>2</v>
      </c>
      <c r="H9" s="1" t="s">
        <v>44</v>
      </c>
      <c r="I9">
        <f>SUM(Table8[Logged Calls])</f>
        <v>0</v>
      </c>
    </row>
    <row r="10" spans="1:16" x14ac:dyDescent="0.35">
      <c r="A10" t="s">
        <v>8</v>
      </c>
      <c r="B10">
        <v>2</v>
      </c>
      <c r="C10">
        <v>3</v>
      </c>
      <c r="D10">
        <v>0</v>
      </c>
      <c r="E10">
        <v>3</v>
      </c>
      <c r="F10">
        <v>2</v>
      </c>
    </row>
    <row r="11" spans="1:16" x14ac:dyDescent="0.35">
      <c r="A11" t="s">
        <v>9</v>
      </c>
      <c r="B11">
        <v>5</v>
      </c>
      <c r="C11">
        <v>5</v>
      </c>
      <c r="D11">
        <v>6</v>
      </c>
      <c r="E11">
        <v>8</v>
      </c>
      <c r="F11">
        <v>1</v>
      </c>
    </row>
    <row r="12" spans="1:16" x14ac:dyDescent="0.35">
      <c r="A12" t="s">
        <v>10</v>
      </c>
      <c r="B12">
        <v>14</v>
      </c>
      <c r="C12">
        <v>17</v>
      </c>
      <c r="D12">
        <v>32</v>
      </c>
      <c r="E12">
        <v>28</v>
      </c>
      <c r="F12">
        <v>5</v>
      </c>
    </row>
    <row r="13" spans="1:16" x14ac:dyDescent="0.35">
      <c r="A13" t="s">
        <v>11</v>
      </c>
      <c r="B13">
        <v>10</v>
      </c>
      <c r="C13">
        <v>10</v>
      </c>
      <c r="D13">
        <v>10</v>
      </c>
      <c r="E13">
        <v>13</v>
      </c>
      <c r="F13">
        <v>6</v>
      </c>
    </row>
    <row r="14" spans="1:16" x14ac:dyDescent="0.35">
      <c r="A14" t="s">
        <v>12</v>
      </c>
      <c r="B14">
        <v>21</v>
      </c>
      <c r="C14">
        <v>22</v>
      </c>
      <c r="D14">
        <v>27</v>
      </c>
      <c r="E14">
        <v>30</v>
      </c>
      <c r="F14">
        <v>1</v>
      </c>
    </row>
    <row r="15" spans="1:16" x14ac:dyDescent="0.35">
      <c r="A15" t="s">
        <v>13</v>
      </c>
      <c r="B15">
        <v>9</v>
      </c>
      <c r="C15">
        <v>12</v>
      </c>
      <c r="D15">
        <v>8</v>
      </c>
      <c r="E15">
        <v>19</v>
      </c>
      <c r="F15">
        <v>2</v>
      </c>
      <c r="I15" s="3"/>
    </row>
    <row r="16" spans="1:16" x14ac:dyDescent="0.35">
      <c r="A16" t="s">
        <v>14</v>
      </c>
      <c r="B16">
        <v>14</v>
      </c>
      <c r="C16">
        <v>16</v>
      </c>
      <c r="D16">
        <v>23</v>
      </c>
      <c r="E16">
        <v>27</v>
      </c>
      <c r="F16">
        <v>9</v>
      </c>
      <c r="I16" s="3"/>
    </row>
    <row r="17" spans="1:9" x14ac:dyDescent="0.35">
      <c r="A17" t="s">
        <v>15</v>
      </c>
      <c r="B17">
        <v>20</v>
      </c>
      <c r="C17">
        <v>20</v>
      </c>
      <c r="D17">
        <v>29</v>
      </c>
      <c r="E17">
        <v>34</v>
      </c>
      <c r="F17">
        <v>17</v>
      </c>
      <c r="I17" s="3"/>
    </row>
    <row r="18" spans="1:9" x14ac:dyDescent="0.35">
      <c r="A18" t="s">
        <v>16</v>
      </c>
      <c r="B18">
        <v>0</v>
      </c>
      <c r="C18">
        <v>0</v>
      </c>
      <c r="D18">
        <v>0</v>
      </c>
      <c r="E18">
        <v>0</v>
      </c>
      <c r="F18">
        <v>0</v>
      </c>
      <c r="I18" s="3"/>
    </row>
    <row r="19" spans="1:9" x14ac:dyDescent="0.35">
      <c r="A19" t="s">
        <v>17</v>
      </c>
      <c r="B19">
        <v>6</v>
      </c>
      <c r="C19">
        <v>6</v>
      </c>
      <c r="D19">
        <v>15</v>
      </c>
      <c r="E19">
        <v>7</v>
      </c>
      <c r="F19">
        <v>6</v>
      </c>
      <c r="I19" s="3"/>
    </row>
    <row r="20" spans="1:9" x14ac:dyDescent="0.35">
      <c r="A20" t="s">
        <v>18</v>
      </c>
      <c r="B20">
        <v>9</v>
      </c>
      <c r="C20">
        <v>11</v>
      </c>
      <c r="D20">
        <v>15</v>
      </c>
      <c r="E20">
        <v>18</v>
      </c>
      <c r="F20">
        <v>1</v>
      </c>
      <c r="I20" s="3"/>
    </row>
    <row r="21" spans="1:9" x14ac:dyDescent="0.35">
      <c r="A21" t="s">
        <v>19</v>
      </c>
      <c r="B21">
        <v>11</v>
      </c>
      <c r="C21">
        <v>11</v>
      </c>
      <c r="D21">
        <v>14</v>
      </c>
      <c r="E21">
        <v>18</v>
      </c>
      <c r="F21">
        <v>0</v>
      </c>
      <c r="I21" s="3"/>
    </row>
    <row r="22" spans="1:9" x14ac:dyDescent="0.35">
      <c r="A22" t="s">
        <v>20</v>
      </c>
      <c r="B22">
        <v>19</v>
      </c>
      <c r="C22">
        <v>19</v>
      </c>
      <c r="D22">
        <v>25</v>
      </c>
      <c r="E22">
        <v>43</v>
      </c>
      <c r="F22">
        <v>39</v>
      </c>
    </row>
    <row r="23" spans="1:9" x14ac:dyDescent="0.35">
      <c r="A23" t="s">
        <v>21</v>
      </c>
      <c r="B23">
        <v>15</v>
      </c>
      <c r="C23">
        <v>16</v>
      </c>
      <c r="D23">
        <v>22</v>
      </c>
      <c r="E23">
        <v>23</v>
      </c>
      <c r="F23">
        <v>17</v>
      </c>
    </row>
    <row r="24" spans="1:9" x14ac:dyDescent="0.35">
      <c r="A24" t="s">
        <v>22</v>
      </c>
      <c r="B24">
        <v>0</v>
      </c>
      <c r="C24">
        <v>0</v>
      </c>
      <c r="D24">
        <v>0</v>
      </c>
      <c r="E24">
        <v>0</v>
      </c>
      <c r="F24">
        <v>0</v>
      </c>
    </row>
    <row r="25" spans="1:9" x14ac:dyDescent="0.35">
      <c r="A25" t="s">
        <v>23</v>
      </c>
      <c r="B25">
        <v>22</v>
      </c>
      <c r="C25">
        <v>24</v>
      </c>
      <c r="D25">
        <v>8</v>
      </c>
      <c r="E25">
        <v>32</v>
      </c>
      <c r="F25">
        <v>0</v>
      </c>
    </row>
    <row r="26" spans="1:9" x14ac:dyDescent="0.35">
      <c r="A26" s="1" t="s">
        <v>44</v>
      </c>
      <c r="B26">
        <f>SUM(Table2[FCR])</f>
        <v>264</v>
      </c>
      <c r="C26">
        <f>SUM(Table3[Cases Closed])</f>
        <v>298</v>
      </c>
      <c r="D26">
        <f>SUM(Table4[Modified Cases])</f>
        <v>373</v>
      </c>
      <c r="E26">
        <f>SUM(Table5[Cases Made])</f>
        <v>469</v>
      </c>
      <c r="F26">
        <f>SUM(Table6[Logged Calls])</f>
        <v>148</v>
      </c>
    </row>
    <row r="27" spans="1:9" x14ac:dyDescent="0.35">
      <c r="A27" s="1" t="s">
        <v>45</v>
      </c>
      <c r="B27" s="2">
        <v>0.88590000000000002</v>
      </c>
    </row>
  </sheetData>
  <pageMargins left="0.7" right="0.7" top="0.75" bottom="0.75" header="0.3" footer="0.3"/>
  <pageSetup orientation="portrait" r:id="rId1"/>
  <tableParts count="14">
    <tablePart r:id="rId2"/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997C0-129E-4D30-B5E5-DD46E8C2352B}">
  <dimension ref="A1:M25"/>
  <sheetViews>
    <sheetView workbookViewId="0">
      <selection activeCell="G16" sqref="G16"/>
    </sheetView>
  </sheetViews>
  <sheetFormatPr defaultRowHeight="14.5" x14ac:dyDescent="0.35"/>
  <cols>
    <col min="1" max="1" width="18.1796875" bestFit="1" customWidth="1"/>
    <col min="2" max="2" width="7.7265625" bestFit="1" customWidth="1"/>
    <col min="3" max="3" width="10.7265625" bestFit="1" customWidth="1"/>
    <col min="4" max="4" width="12.26953125" bestFit="1" customWidth="1"/>
    <col min="5" max="5" width="10.54296875" bestFit="1" customWidth="1"/>
    <col min="7" max="7" width="18.453125" bestFit="1" customWidth="1"/>
    <col min="8" max="8" width="7.7265625" bestFit="1" customWidth="1"/>
    <col min="9" max="9" width="10.7265625" bestFit="1" customWidth="1"/>
    <col min="10" max="10" width="12.26953125" bestFit="1" customWidth="1"/>
    <col min="11" max="11" width="10.54296875" bestFit="1" customWidth="1"/>
    <col min="13" max="13" width="18.81640625" bestFit="1" customWidth="1"/>
    <col min="18" max="18" width="14" bestFit="1" customWidth="1"/>
    <col min="19" max="19" width="10.26953125" bestFit="1" customWidth="1"/>
  </cols>
  <sheetData>
    <row r="1" spans="1:13" x14ac:dyDescent="0.35">
      <c r="A1" t="s">
        <v>30</v>
      </c>
      <c r="B1" t="s">
        <v>44</v>
      </c>
      <c r="C1" t="s">
        <v>46</v>
      </c>
      <c r="D1" t="s">
        <v>47</v>
      </c>
      <c r="E1" t="s">
        <v>48</v>
      </c>
      <c r="G1" t="s">
        <v>29</v>
      </c>
      <c r="H1" t="s">
        <v>44</v>
      </c>
      <c r="I1" t="s">
        <v>46</v>
      </c>
      <c r="J1" t="s">
        <v>47</v>
      </c>
      <c r="K1" t="s">
        <v>48</v>
      </c>
      <c r="M1" t="s">
        <v>38</v>
      </c>
    </row>
    <row r="2" spans="1:13" x14ac:dyDescent="0.35">
      <c r="A2" t="s">
        <v>0</v>
      </c>
      <c r="B2">
        <v>93</v>
      </c>
      <c r="C2">
        <v>67</v>
      </c>
      <c r="D2">
        <v>22</v>
      </c>
      <c r="E2">
        <v>4</v>
      </c>
      <c r="G2" t="s">
        <v>31</v>
      </c>
      <c r="H2">
        <v>53</v>
      </c>
      <c r="I2">
        <v>36</v>
      </c>
      <c r="J2">
        <v>15</v>
      </c>
      <c r="K2">
        <v>2</v>
      </c>
      <c r="M2" t="s">
        <v>39</v>
      </c>
    </row>
    <row r="3" spans="1:13" x14ac:dyDescent="0.35">
      <c r="A3" t="s">
        <v>1</v>
      </c>
      <c r="B3">
        <v>104</v>
      </c>
      <c r="C3">
        <v>81</v>
      </c>
      <c r="D3">
        <v>22</v>
      </c>
      <c r="E3">
        <v>1</v>
      </c>
      <c r="G3" t="s">
        <v>32</v>
      </c>
      <c r="H3">
        <v>103</v>
      </c>
      <c r="I3">
        <v>50</v>
      </c>
      <c r="J3">
        <v>51</v>
      </c>
      <c r="K3">
        <v>2</v>
      </c>
      <c r="M3" t="s">
        <v>40</v>
      </c>
    </row>
    <row r="4" spans="1:13" x14ac:dyDescent="0.35">
      <c r="A4" t="s">
        <v>2</v>
      </c>
      <c r="B4">
        <v>32</v>
      </c>
      <c r="C4">
        <v>30</v>
      </c>
      <c r="D4">
        <v>2</v>
      </c>
      <c r="E4">
        <v>0</v>
      </c>
      <c r="G4" t="s">
        <v>33</v>
      </c>
      <c r="H4">
        <v>19</v>
      </c>
      <c r="I4">
        <v>10</v>
      </c>
      <c r="J4">
        <v>8</v>
      </c>
      <c r="K4">
        <v>1</v>
      </c>
      <c r="M4" t="s">
        <v>41</v>
      </c>
    </row>
    <row r="5" spans="1:13" x14ac:dyDescent="0.35">
      <c r="A5" t="s">
        <v>3</v>
      </c>
      <c r="B5">
        <v>108</v>
      </c>
      <c r="C5">
        <v>74</v>
      </c>
      <c r="D5">
        <v>25</v>
      </c>
      <c r="E5">
        <v>9</v>
      </c>
      <c r="G5" t="s">
        <v>34</v>
      </c>
      <c r="H5">
        <v>51</v>
      </c>
      <c r="I5">
        <v>38</v>
      </c>
      <c r="J5">
        <v>12</v>
      </c>
      <c r="K5">
        <v>1</v>
      </c>
      <c r="M5" t="s">
        <v>42</v>
      </c>
    </row>
    <row r="6" spans="1:13" x14ac:dyDescent="0.35">
      <c r="A6" t="s">
        <v>4</v>
      </c>
      <c r="B6">
        <v>0</v>
      </c>
      <c r="C6">
        <v>0</v>
      </c>
      <c r="D6">
        <v>0</v>
      </c>
      <c r="E6">
        <v>0</v>
      </c>
      <c r="G6" t="s">
        <v>35</v>
      </c>
      <c r="H6">
        <v>62</v>
      </c>
      <c r="I6">
        <v>30</v>
      </c>
      <c r="J6">
        <v>30</v>
      </c>
      <c r="K6">
        <v>2</v>
      </c>
      <c r="M6" t="s">
        <v>43</v>
      </c>
    </row>
    <row r="7" spans="1:13" x14ac:dyDescent="0.35">
      <c r="A7" t="s">
        <v>5</v>
      </c>
      <c r="B7">
        <v>77</v>
      </c>
      <c r="C7">
        <v>60</v>
      </c>
      <c r="D7">
        <v>17</v>
      </c>
      <c r="E7">
        <v>0</v>
      </c>
      <c r="G7" t="s">
        <v>36</v>
      </c>
      <c r="H7">
        <v>86</v>
      </c>
      <c r="I7">
        <v>46</v>
      </c>
      <c r="J7">
        <v>38</v>
      </c>
      <c r="K7">
        <v>2</v>
      </c>
    </row>
    <row r="8" spans="1:13" x14ac:dyDescent="0.35">
      <c r="A8" t="s">
        <v>6</v>
      </c>
      <c r="B8">
        <v>0</v>
      </c>
      <c r="C8">
        <v>0</v>
      </c>
      <c r="D8">
        <v>0</v>
      </c>
      <c r="E8">
        <v>0</v>
      </c>
      <c r="G8" t="s">
        <v>37</v>
      </c>
      <c r="H8">
        <v>0</v>
      </c>
      <c r="I8">
        <v>0</v>
      </c>
      <c r="J8">
        <v>0</v>
      </c>
      <c r="K8">
        <v>0</v>
      </c>
    </row>
    <row r="9" spans="1:13" x14ac:dyDescent="0.35">
      <c r="A9" t="s">
        <v>7</v>
      </c>
      <c r="B9">
        <v>28</v>
      </c>
      <c r="C9">
        <v>16</v>
      </c>
      <c r="D9">
        <v>10</v>
      </c>
      <c r="E9">
        <v>2</v>
      </c>
      <c r="G9" t="s">
        <v>22</v>
      </c>
      <c r="H9">
        <v>1</v>
      </c>
      <c r="I9">
        <v>1</v>
      </c>
      <c r="J9">
        <v>0</v>
      </c>
      <c r="K9">
        <v>0</v>
      </c>
    </row>
    <row r="10" spans="1:13" x14ac:dyDescent="0.35">
      <c r="A10" t="s">
        <v>8</v>
      </c>
      <c r="B10">
        <v>6</v>
      </c>
      <c r="C10">
        <v>5</v>
      </c>
      <c r="D10">
        <v>0</v>
      </c>
      <c r="E10">
        <v>1</v>
      </c>
      <c r="G10" s="1" t="s">
        <v>44</v>
      </c>
      <c r="H10">
        <f>SUM(Table21[Total])</f>
        <v>375</v>
      </c>
      <c r="I10">
        <f>SUM(Table22[Inbound])</f>
        <v>211</v>
      </c>
      <c r="J10">
        <f>SUM(Table23[Outbound])</f>
        <v>154</v>
      </c>
      <c r="K10">
        <f>SUM(Table24[Transfer])</f>
        <v>10</v>
      </c>
    </row>
    <row r="11" spans="1:13" x14ac:dyDescent="0.35">
      <c r="A11" t="s">
        <v>9</v>
      </c>
      <c r="B11">
        <v>29</v>
      </c>
      <c r="C11">
        <v>21</v>
      </c>
      <c r="D11">
        <v>7</v>
      </c>
      <c r="E11">
        <v>1</v>
      </c>
    </row>
    <row r="12" spans="1:13" x14ac:dyDescent="0.35">
      <c r="A12" t="s">
        <v>10</v>
      </c>
      <c r="B12">
        <v>60</v>
      </c>
      <c r="C12">
        <v>48</v>
      </c>
      <c r="D12">
        <v>6</v>
      </c>
      <c r="E12">
        <v>6</v>
      </c>
    </row>
    <row r="13" spans="1:13" x14ac:dyDescent="0.35">
      <c r="A13" t="s">
        <v>11</v>
      </c>
      <c r="B13">
        <v>31</v>
      </c>
      <c r="C13">
        <v>26</v>
      </c>
      <c r="D13">
        <v>4</v>
      </c>
      <c r="E13">
        <v>1</v>
      </c>
    </row>
    <row r="14" spans="1:13" x14ac:dyDescent="0.35">
      <c r="A14" t="s">
        <v>12</v>
      </c>
      <c r="B14">
        <v>71</v>
      </c>
      <c r="C14">
        <v>62</v>
      </c>
      <c r="D14">
        <v>6</v>
      </c>
      <c r="E14">
        <v>3</v>
      </c>
    </row>
    <row r="15" spans="1:13" x14ac:dyDescent="0.35">
      <c r="A15" t="s">
        <v>13</v>
      </c>
      <c r="B15">
        <v>42</v>
      </c>
      <c r="C15">
        <v>28</v>
      </c>
      <c r="D15">
        <v>12</v>
      </c>
      <c r="E15">
        <v>2</v>
      </c>
    </row>
    <row r="16" spans="1:13" x14ac:dyDescent="0.35">
      <c r="A16" t="s">
        <v>14</v>
      </c>
      <c r="B16">
        <v>62</v>
      </c>
      <c r="C16">
        <v>57</v>
      </c>
      <c r="D16">
        <v>0</v>
      </c>
      <c r="E16">
        <v>5</v>
      </c>
    </row>
    <row r="17" spans="1:5" x14ac:dyDescent="0.35">
      <c r="A17" t="s">
        <v>15</v>
      </c>
      <c r="B17">
        <v>80</v>
      </c>
      <c r="C17">
        <v>71</v>
      </c>
      <c r="D17">
        <v>9</v>
      </c>
      <c r="E17">
        <v>0</v>
      </c>
    </row>
    <row r="18" spans="1:5" x14ac:dyDescent="0.35">
      <c r="A18" t="s">
        <v>16</v>
      </c>
      <c r="B18">
        <v>0</v>
      </c>
      <c r="C18">
        <v>0</v>
      </c>
      <c r="D18">
        <v>0</v>
      </c>
      <c r="E18">
        <v>0</v>
      </c>
    </row>
    <row r="19" spans="1:5" x14ac:dyDescent="0.35">
      <c r="A19" t="s">
        <v>17</v>
      </c>
      <c r="B19">
        <v>27</v>
      </c>
      <c r="C19">
        <v>24</v>
      </c>
      <c r="D19">
        <v>2</v>
      </c>
      <c r="E19">
        <v>1</v>
      </c>
    </row>
    <row r="20" spans="1:5" x14ac:dyDescent="0.35">
      <c r="A20" t="s">
        <v>18</v>
      </c>
      <c r="B20">
        <v>38</v>
      </c>
      <c r="C20">
        <v>33</v>
      </c>
      <c r="D20">
        <v>5</v>
      </c>
      <c r="E20">
        <v>0</v>
      </c>
    </row>
    <row r="21" spans="1:5" x14ac:dyDescent="0.35">
      <c r="A21" t="s">
        <v>19</v>
      </c>
      <c r="B21">
        <v>58</v>
      </c>
      <c r="C21">
        <v>37</v>
      </c>
      <c r="D21">
        <v>19</v>
      </c>
      <c r="E21">
        <v>2</v>
      </c>
    </row>
    <row r="22" spans="1:5" x14ac:dyDescent="0.35">
      <c r="A22" t="s">
        <v>20</v>
      </c>
      <c r="B22">
        <v>84</v>
      </c>
      <c r="C22">
        <v>77</v>
      </c>
      <c r="D22">
        <v>1</v>
      </c>
      <c r="E22">
        <v>6</v>
      </c>
    </row>
    <row r="23" spans="1:5" x14ac:dyDescent="0.35">
      <c r="A23" t="s">
        <v>21</v>
      </c>
      <c r="B23">
        <v>59</v>
      </c>
      <c r="C23">
        <v>44</v>
      </c>
      <c r="D23">
        <v>6</v>
      </c>
      <c r="E23">
        <v>9</v>
      </c>
    </row>
    <row r="24" spans="1:5" x14ac:dyDescent="0.35">
      <c r="A24" t="s">
        <v>23</v>
      </c>
      <c r="B24">
        <v>57</v>
      </c>
      <c r="C24">
        <v>42</v>
      </c>
      <c r="D24">
        <v>13</v>
      </c>
      <c r="E24">
        <v>2</v>
      </c>
    </row>
    <row r="25" spans="1:5" x14ac:dyDescent="0.35">
      <c r="A25" s="1" t="s">
        <v>44</v>
      </c>
      <c r="B25">
        <f>SUM(Table16[Total])</f>
        <v>1146</v>
      </c>
      <c r="C25">
        <f>SUM(Table17[Inbound])</f>
        <v>903</v>
      </c>
      <c r="D25">
        <f>SUM(Table18[Outbound])</f>
        <v>188</v>
      </c>
      <c r="E25">
        <f>SUM(Table19[Transfer])</f>
        <v>55</v>
      </c>
    </row>
  </sheetData>
  <pageMargins left="0.7" right="0.7" top="0.75" bottom="0.75" header="0.3" footer="0.3"/>
  <pageSetup orientation="portrait" r:id="rId1"/>
  <tableParts count="11">
    <tablePart r:id="rId2"/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C5AFF-5257-4C70-B51C-613EB20FE04C}">
  <dimension ref="A1:E9"/>
  <sheetViews>
    <sheetView workbookViewId="0">
      <selection activeCell="F9" sqref="F9"/>
    </sheetView>
  </sheetViews>
  <sheetFormatPr defaultRowHeight="14.5" x14ac:dyDescent="0.35"/>
  <cols>
    <col min="1" max="1" width="22" bestFit="1" customWidth="1"/>
    <col min="3" max="3" width="20.81640625" bestFit="1" customWidth="1"/>
    <col min="5" max="5" width="20.81640625" bestFit="1" customWidth="1"/>
  </cols>
  <sheetData>
    <row r="1" spans="1:5" x14ac:dyDescent="0.35">
      <c r="A1" t="s">
        <v>56</v>
      </c>
      <c r="C1" t="s">
        <v>29</v>
      </c>
      <c r="E1" t="s">
        <v>122</v>
      </c>
    </row>
    <row r="2" spans="1:5" x14ac:dyDescent="0.35">
      <c r="A2" t="s">
        <v>50</v>
      </c>
      <c r="C2" t="s">
        <v>52</v>
      </c>
      <c r="E2" t="s">
        <v>123</v>
      </c>
    </row>
    <row r="3" spans="1:5" x14ac:dyDescent="0.35">
      <c r="A3" t="s">
        <v>49</v>
      </c>
      <c r="C3" t="s">
        <v>53</v>
      </c>
      <c r="E3" t="s">
        <v>124</v>
      </c>
    </row>
    <row r="4" spans="1:5" x14ac:dyDescent="0.35">
      <c r="A4" t="s">
        <v>51</v>
      </c>
      <c r="C4" t="s">
        <v>54</v>
      </c>
      <c r="E4" t="s">
        <v>125</v>
      </c>
    </row>
    <row r="6" spans="1:5" x14ac:dyDescent="0.35">
      <c r="A6" t="s">
        <v>55</v>
      </c>
      <c r="C6" t="s">
        <v>29</v>
      </c>
    </row>
    <row r="7" spans="1:5" x14ac:dyDescent="0.35">
      <c r="A7" t="s">
        <v>57</v>
      </c>
      <c r="C7" t="s">
        <v>60</v>
      </c>
    </row>
    <row r="8" spans="1:5" x14ac:dyDescent="0.35">
      <c r="A8" t="s">
        <v>58</v>
      </c>
      <c r="C8" t="s">
        <v>61</v>
      </c>
    </row>
    <row r="9" spans="1:5" x14ac:dyDescent="0.35">
      <c r="A9" t="s">
        <v>59</v>
      </c>
      <c r="C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9EB102-02EF-4F85-BD84-2095185D56B3}">
  <dimension ref="A1:AC33"/>
  <sheetViews>
    <sheetView tabSelected="1" topLeftCell="N1" zoomScaleNormal="100" workbookViewId="0">
      <selection activeCell="U17" sqref="U17"/>
    </sheetView>
  </sheetViews>
  <sheetFormatPr defaultRowHeight="14.5" x14ac:dyDescent="0.35"/>
  <cols>
    <col min="1" max="1" width="26.81640625" bestFit="1" customWidth="1"/>
    <col min="2" max="2" width="16.81640625" bestFit="1" customWidth="1"/>
    <col min="3" max="3" width="17.26953125" bestFit="1" customWidth="1"/>
    <col min="4" max="4" width="6.26953125" bestFit="1" customWidth="1"/>
    <col min="7" max="7" width="23.7265625" bestFit="1" customWidth="1"/>
    <col min="8" max="9" width="4" bestFit="1" customWidth="1"/>
    <col min="10" max="10" width="5.453125" bestFit="1" customWidth="1"/>
    <col min="11" max="11" width="12" bestFit="1" customWidth="1"/>
    <col min="13" max="13" width="20.453125" bestFit="1" customWidth="1"/>
    <col min="14" max="14" width="9.453125" bestFit="1" customWidth="1"/>
    <col min="15" max="15" width="7.54296875" bestFit="1" customWidth="1"/>
    <col min="16" max="16" width="9.26953125" bestFit="1" customWidth="1"/>
    <col min="17" max="17" width="6.54296875" bestFit="1" customWidth="1"/>
    <col min="18" max="18" width="7.1796875" bestFit="1" customWidth="1"/>
    <col min="20" max="20" width="33.6328125" customWidth="1"/>
    <col min="25" max="25" width="18.54296875" customWidth="1"/>
    <col min="27" max="27" width="9.1796875" customWidth="1"/>
    <col min="28" max="28" width="16" customWidth="1"/>
    <col min="29" max="29" width="12.54296875" customWidth="1"/>
  </cols>
  <sheetData>
    <row r="1" spans="1:29" x14ac:dyDescent="0.35">
      <c r="A1" s="35" t="s">
        <v>66</v>
      </c>
      <c r="B1" s="35"/>
      <c r="C1" s="35"/>
      <c r="D1" s="35"/>
      <c r="E1" s="35"/>
      <c r="F1" s="35"/>
      <c r="G1" s="35"/>
      <c r="H1" s="35"/>
      <c r="I1" s="35"/>
      <c r="J1" s="35"/>
      <c r="K1" s="35"/>
      <c r="L1" s="35"/>
      <c r="M1" s="35"/>
      <c r="N1" s="35"/>
      <c r="O1" s="35"/>
      <c r="P1" s="35"/>
      <c r="Q1" s="35"/>
      <c r="R1" s="35"/>
      <c r="S1" s="35"/>
    </row>
    <row r="2" spans="1:29" x14ac:dyDescent="0.35">
      <c r="X2" s="35" t="s">
        <v>113</v>
      </c>
      <c r="Y2" s="35"/>
      <c r="AB2" s="35" t="s">
        <v>114</v>
      </c>
      <c r="AC2" s="35"/>
    </row>
    <row r="3" spans="1:29" x14ac:dyDescent="0.35">
      <c r="A3" s="4" t="s">
        <v>63</v>
      </c>
      <c r="B3" s="5"/>
      <c r="C3" s="5"/>
      <c r="D3" s="5"/>
      <c r="G3" s="35" t="s">
        <v>67</v>
      </c>
      <c r="H3" s="35"/>
      <c r="I3" s="35"/>
      <c r="J3" s="35"/>
      <c r="K3" s="35"/>
      <c r="N3" s="34" t="s">
        <v>79</v>
      </c>
      <c r="O3" s="34" t="s">
        <v>80</v>
      </c>
      <c r="P3" s="34" t="s">
        <v>81</v>
      </c>
      <c r="Q3" s="34" t="s">
        <v>44</v>
      </c>
      <c r="R3" s="16" t="s">
        <v>82</v>
      </c>
      <c r="T3" s="26"/>
      <c r="U3" s="26" t="s">
        <v>98</v>
      </c>
      <c r="X3" s="19"/>
      <c r="Y3" s="30" t="s">
        <v>98</v>
      </c>
      <c r="AB3" t="s">
        <v>110</v>
      </c>
      <c r="AC3">
        <v>3</v>
      </c>
    </row>
    <row r="4" spans="1:29" x14ac:dyDescent="0.35">
      <c r="A4" s="6"/>
      <c r="B4" s="6" t="s">
        <v>64</v>
      </c>
      <c r="C4" s="6" t="s">
        <v>65</v>
      </c>
      <c r="D4" s="7" t="s">
        <v>44</v>
      </c>
      <c r="H4" t="s">
        <v>65</v>
      </c>
      <c r="I4" t="s">
        <v>64</v>
      </c>
      <c r="J4" s="13" t="s">
        <v>44</v>
      </c>
      <c r="K4" s="7" t="s">
        <v>68</v>
      </c>
      <c r="M4" s="12" t="s">
        <v>69</v>
      </c>
      <c r="N4">
        <v>3</v>
      </c>
      <c r="O4">
        <v>1</v>
      </c>
      <c r="P4">
        <v>2</v>
      </c>
      <c r="Q4">
        <v>6</v>
      </c>
      <c r="R4" s="17">
        <f>IFERROR(100*(N4-P4)/Q4,"N/A")</f>
        <v>16.666666666666668</v>
      </c>
      <c r="T4" s="27" t="s">
        <v>99</v>
      </c>
      <c r="U4" s="9">
        <v>1</v>
      </c>
      <c r="X4" s="12" t="s">
        <v>107</v>
      </c>
      <c r="Y4">
        <v>1</v>
      </c>
      <c r="AB4" t="s">
        <v>109</v>
      </c>
      <c r="AC4">
        <v>2</v>
      </c>
    </row>
    <row r="5" spans="1:29" x14ac:dyDescent="0.35">
      <c r="A5" s="8">
        <v>12</v>
      </c>
      <c r="B5" s="9">
        <v>22</v>
      </c>
      <c r="C5" s="9">
        <v>124</v>
      </c>
      <c r="D5" s="9">
        <v>146</v>
      </c>
      <c r="G5" s="12" t="s">
        <v>69</v>
      </c>
      <c r="H5">
        <v>2</v>
      </c>
      <c r="I5">
        <v>4</v>
      </c>
      <c r="J5">
        <v>6</v>
      </c>
      <c r="K5" s="14">
        <f>I5/J5</f>
        <v>0.66666666666666663</v>
      </c>
      <c r="M5" s="12" t="s">
        <v>70</v>
      </c>
      <c r="N5">
        <v>1</v>
      </c>
      <c r="O5">
        <v>0</v>
      </c>
      <c r="P5">
        <v>2</v>
      </c>
      <c r="Q5">
        <v>3</v>
      </c>
      <c r="R5" s="17">
        <f t="shared" ref="R5:R23" si="0">IFERROR(100*(N5-P5)/Q5,"N/A")</f>
        <v>-33.333333333333336</v>
      </c>
      <c r="T5" s="27" t="s">
        <v>100</v>
      </c>
      <c r="U5" s="9">
        <v>1</v>
      </c>
      <c r="X5" s="12" t="s">
        <v>108</v>
      </c>
      <c r="Y5">
        <v>1</v>
      </c>
      <c r="AB5" t="s">
        <v>107</v>
      </c>
      <c r="AC5">
        <v>2</v>
      </c>
    </row>
    <row r="6" spans="1:29" x14ac:dyDescent="0.35">
      <c r="A6" s="10" t="s">
        <v>44</v>
      </c>
      <c r="B6" s="11">
        <v>22</v>
      </c>
      <c r="C6" s="11">
        <v>124</v>
      </c>
      <c r="D6" s="11">
        <v>146</v>
      </c>
      <c r="G6" s="12" t="s">
        <v>70</v>
      </c>
      <c r="H6">
        <v>1</v>
      </c>
      <c r="I6">
        <v>2</v>
      </c>
      <c r="J6">
        <v>3</v>
      </c>
      <c r="K6" s="14">
        <f t="shared" ref="K6:K14" si="1">I6/J6</f>
        <v>0.66666666666666663</v>
      </c>
      <c r="M6" s="12" t="s">
        <v>83</v>
      </c>
      <c r="N6">
        <v>0</v>
      </c>
      <c r="O6">
        <v>0</v>
      </c>
      <c r="P6">
        <v>0</v>
      </c>
      <c r="Q6">
        <v>0</v>
      </c>
      <c r="R6" s="17" t="str">
        <f t="shared" si="0"/>
        <v>N/A</v>
      </c>
      <c r="T6" s="27" t="s">
        <v>101</v>
      </c>
      <c r="U6" s="9">
        <v>1</v>
      </c>
      <c r="X6" s="12" t="s">
        <v>109</v>
      </c>
      <c r="Y6">
        <v>1</v>
      </c>
      <c r="AB6" t="s">
        <v>108</v>
      </c>
      <c r="AC6">
        <v>1</v>
      </c>
    </row>
    <row r="7" spans="1:29" x14ac:dyDescent="0.35">
      <c r="G7" s="12" t="s">
        <v>71</v>
      </c>
      <c r="I7">
        <v>2</v>
      </c>
      <c r="J7">
        <v>2</v>
      </c>
      <c r="K7" s="14">
        <f t="shared" si="1"/>
        <v>1</v>
      </c>
      <c r="M7" s="12" t="s">
        <v>78</v>
      </c>
      <c r="N7">
        <v>0</v>
      </c>
      <c r="O7">
        <v>0</v>
      </c>
      <c r="P7">
        <v>1</v>
      </c>
      <c r="Q7">
        <v>1</v>
      </c>
      <c r="R7" s="17">
        <f t="shared" si="0"/>
        <v>-100</v>
      </c>
      <c r="T7" s="27" t="s">
        <v>102</v>
      </c>
      <c r="U7" s="9">
        <v>1</v>
      </c>
      <c r="X7" s="12" t="s">
        <v>110</v>
      </c>
      <c r="Y7">
        <v>1</v>
      </c>
      <c r="AB7" t="s">
        <v>112</v>
      </c>
      <c r="AC7">
        <v>1</v>
      </c>
    </row>
    <row r="8" spans="1:29" x14ac:dyDescent="0.35">
      <c r="G8" s="12" t="s">
        <v>72</v>
      </c>
      <c r="H8">
        <v>1</v>
      </c>
      <c r="I8">
        <v>2</v>
      </c>
      <c r="J8">
        <v>3</v>
      </c>
      <c r="K8" s="14">
        <f t="shared" si="1"/>
        <v>0.66666666666666663</v>
      </c>
      <c r="M8" s="12" t="s">
        <v>84</v>
      </c>
      <c r="N8">
        <v>0</v>
      </c>
      <c r="O8">
        <v>0</v>
      </c>
      <c r="P8">
        <v>0</v>
      </c>
      <c r="Q8">
        <v>0</v>
      </c>
      <c r="R8" s="17" t="str">
        <f t="shared" si="0"/>
        <v>N/A</v>
      </c>
      <c r="T8" s="27" t="s">
        <v>103</v>
      </c>
      <c r="U8" s="9">
        <v>1</v>
      </c>
      <c r="X8" s="12" t="s">
        <v>111</v>
      </c>
      <c r="Y8">
        <v>1</v>
      </c>
    </row>
    <row r="9" spans="1:29" x14ac:dyDescent="0.35">
      <c r="G9" s="12" t="s">
        <v>73</v>
      </c>
      <c r="I9">
        <v>1</v>
      </c>
      <c r="J9">
        <v>1</v>
      </c>
      <c r="K9" s="14">
        <f t="shared" si="1"/>
        <v>1</v>
      </c>
      <c r="M9" s="12" t="s">
        <v>85</v>
      </c>
      <c r="N9">
        <v>0</v>
      </c>
      <c r="O9">
        <v>0</v>
      </c>
      <c r="P9">
        <v>0</v>
      </c>
      <c r="Q9">
        <v>0</v>
      </c>
      <c r="R9" s="17" t="str">
        <f t="shared" si="0"/>
        <v>N/A</v>
      </c>
      <c r="T9" s="27" t="s">
        <v>104</v>
      </c>
      <c r="U9" s="9">
        <v>1</v>
      </c>
      <c r="X9" s="28" t="s">
        <v>44</v>
      </c>
      <c r="Y9" s="29">
        <v>5</v>
      </c>
    </row>
    <row r="10" spans="1:29" x14ac:dyDescent="0.35">
      <c r="G10" s="12" t="s">
        <v>74</v>
      </c>
      <c r="H10">
        <v>1</v>
      </c>
      <c r="I10">
        <v>1</v>
      </c>
      <c r="J10">
        <v>2</v>
      </c>
      <c r="K10" s="14">
        <f t="shared" si="1"/>
        <v>0.5</v>
      </c>
      <c r="M10" s="12" t="s">
        <v>86</v>
      </c>
      <c r="N10">
        <v>0</v>
      </c>
      <c r="O10">
        <v>0</v>
      </c>
      <c r="P10">
        <v>0</v>
      </c>
      <c r="Q10">
        <v>0</v>
      </c>
      <c r="R10" s="17" t="str">
        <f t="shared" si="0"/>
        <v>N/A</v>
      </c>
      <c r="T10" s="27" t="s">
        <v>105</v>
      </c>
      <c r="U10" s="9">
        <v>1</v>
      </c>
    </row>
    <row r="11" spans="1:29" x14ac:dyDescent="0.35">
      <c r="G11" s="12" t="s">
        <v>75</v>
      </c>
      <c r="H11">
        <v>1</v>
      </c>
      <c r="I11">
        <v>1</v>
      </c>
      <c r="J11">
        <v>2</v>
      </c>
      <c r="K11" s="14">
        <f t="shared" si="1"/>
        <v>0.5</v>
      </c>
      <c r="M11" s="12" t="s">
        <v>75</v>
      </c>
      <c r="N11">
        <v>1</v>
      </c>
      <c r="O11">
        <v>0</v>
      </c>
      <c r="P11">
        <v>1</v>
      </c>
      <c r="Q11">
        <v>2</v>
      </c>
      <c r="R11" s="17">
        <f t="shared" si="0"/>
        <v>0</v>
      </c>
      <c r="T11" s="27" t="s">
        <v>106</v>
      </c>
      <c r="U11" s="9">
        <v>1</v>
      </c>
    </row>
    <row r="12" spans="1:29" x14ac:dyDescent="0.35">
      <c r="G12" s="12" t="s">
        <v>76</v>
      </c>
      <c r="I12">
        <v>1</v>
      </c>
      <c r="J12">
        <v>1</v>
      </c>
      <c r="K12" s="14">
        <f t="shared" si="1"/>
        <v>1</v>
      </c>
      <c r="M12" s="12" t="s">
        <v>87</v>
      </c>
      <c r="N12">
        <v>0</v>
      </c>
      <c r="O12">
        <v>0</v>
      </c>
      <c r="P12">
        <v>0</v>
      </c>
      <c r="Q12">
        <v>0</v>
      </c>
      <c r="R12" s="17" t="str">
        <f t="shared" si="0"/>
        <v>N/A</v>
      </c>
    </row>
    <row r="13" spans="1:29" x14ac:dyDescent="0.35">
      <c r="G13" s="12" t="s">
        <v>77</v>
      </c>
      <c r="I13">
        <v>1</v>
      </c>
      <c r="J13">
        <v>1</v>
      </c>
      <c r="K13" s="14">
        <f t="shared" si="1"/>
        <v>1</v>
      </c>
      <c r="M13" s="12" t="s">
        <v>88</v>
      </c>
      <c r="N13">
        <v>0</v>
      </c>
      <c r="O13">
        <v>0</v>
      </c>
      <c r="P13">
        <v>0</v>
      </c>
      <c r="Q13">
        <v>0</v>
      </c>
      <c r="R13" s="17" t="str">
        <f t="shared" si="0"/>
        <v>N/A</v>
      </c>
    </row>
    <row r="14" spans="1:29" x14ac:dyDescent="0.35">
      <c r="G14" s="12" t="s">
        <v>78</v>
      </c>
      <c r="H14">
        <v>1</v>
      </c>
      <c r="J14">
        <v>1</v>
      </c>
      <c r="K14" s="14">
        <f t="shared" si="1"/>
        <v>0</v>
      </c>
      <c r="M14" s="12" t="s">
        <v>77</v>
      </c>
      <c r="N14">
        <v>1</v>
      </c>
      <c r="O14">
        <v>0</v>
      </c>
      <c r="P14">
        <v>0</v>
      </c>
      <c r="Q14">
        <v>1</v>
      </c>
      <c r="R14" s="17">
        <f t="shared" si="0"/>
        <v>100</v>
      </c>
    </row>
    <row r="15" spans="1:29" x14ac:dyDescent="0.35">
      <c r="G15" s="15" t="s">
        <v>44</v>
      </c>
      <c r="H15">
        <v>7</v>
      </c>
      <c r="I15">
        <v>15</v>
      </c>
      <c r="J15">
        <v>22</v>
      </c>
      <c r="K15" s="14">
        <f>I15/J15</f>
        <v>0.68181818181818177</v>
      </c>
      <c r="M15" s="12" t="s">
        <v>72</v>
      </c>
      <c r="N15">
        <v>2</v>
      </c>
      <c r="O15">
        <v>0</v>
      </c>
      <c r="P15">
        <v>1</v>
      </c>
      <c r="Q15">
        <v>3</v>
      </c>
      <c r="R15" s="17">
        <f t="shared" si="0"/>
        <v>33.333333333333336</v>
      </c>
    </row>
    <row r="16" spans="1:29" x14ac:dyDescent="0.35">
      <c r="M16" s="12" t="s">
        <v>76</v>
      </c>
      <c r="N16">
        <v>1</v>
      </c>
      <c r="O16">
        <v>0</v>
      </c>
      <c r="P16">
        <v>0</v>
      </c>
      <c r="Q16">
        <v>1</v>
      </c>
      <c r="R16" s="17">
        <f t="shared" si="0"/>
        <v>100</v>
      </c>
    </row>
    <row r="17" spans="1:19" x14ac:dyDescent="0.35">
      <c r="M17" s="12" t="s">
        <v>74</v>
      </c>
      <c r="N17">
        <v>1</v>
      </c>
      <c r="O17">
        <v>1</v>
      </c>
      <c r="P17">
        <v>0</v>
      </c>
      <c r="Q17">
        <v>2</v>
      </c>
      <c r="R17" s="17">
        <f t="shared" si="0"/>
        <v>50</v>
      </c>
    </row>
    <row r="18" spans="1:19" x14ac:dyDescent="0.35">
      <c r="M18" s="12" t="s">
        <v>71</v>
      </c>
      <c r="N18">
        <v>2</v>
      </c>
      <c r="O18">
        <v>0</v>
      </c>
      <c r="P18">
        <v>0</v>
      </c>
      <c r="Q18">
        <v>2</v>
      </c>
      <c r="R18" s="17">
        <f t="shared" si="0"/>
        <v>100</v>
      </c>
    </row>
    <row r="19" spans="1:19" x14ac:dyDescent="0.35">
      <c r="M19" s="12" t="s">
        <v>89</v>
      </c>
      <c r="N19">
        <v>0</v>
      </c>
      <c r="O19">
        <v>0</v>
      </c>
      <c r="P19">
        <v>0</v>
      </c>
      <c r="Q19">
        <v>0</v>
      </c>
      <c r="R19" s="17" t="str">
        <f t="shared" si="0"/>
        <v>N/A</v>
      </c>
    </row>
    <row r="20" spans="1:19" x14ac:dyDescent="0.35">
      <c r="M20" s="12" t="s">
        <v>73</v>
      </c>
      <c r="N20">
        <v>1</v>
      </c>
      <c r="O20">
        <v>0</v>
      </c>
      <c r="P20">
        <v>0</v>
      </c>
      <c r="Q20">
        <v>1</v>
      </c>
      <c r="R20" s="17">
        <f t="shared" si="0"/>
        <v>100</v>
      </c>
    </row>
    <row r="21" spans="1:19" x14ac:dyDescent="0.35">
      <c r="M21" s="12" t="s">
        <v>90</v>
      </c>
      <c r="N21">
        <v>0</v>
      </c>
      <c r="O21">
        <v>0</v>
      </c>
      <c r="P21">
        <v>0</v>
      </c>
      <c r="Q21">
        <v>0</v>
      </c>
      <c r="R21" s="17" t="str">
        <f t="shared" si="0"/>
        <v>N/A</v>
      </c>
    </row>
    <row r="22" spans="1:19" x14ac:dyDescent="0.35">
      <c r="M22" s="12" t="s">
        <v>91</v>
      </c>
      <c r="N22">
        <v>0</v>
      </c>
      <c r="O22">
        <v>0</v>
      </c>
      <c r="P22">
        <v>0</v>
      </c>
      <c r="Q22">
        <v>0</v>
      </c>
      <c r="R22" s="17" t="str">
        <f t="shared" si="0"/>
        <v>N/A</v>
      </c>
    </row>
    <row r="23" spans="1:19" x14ac:dyDescent="0.35">
      <c r="M23" s="1" t="s">
        <v>44</v>
      </c>
      <c r="N23">
        <v>13</v>
      </c>
      <c r="O23">
        <v>2</v>
      </c>
      <c r="P23">
        <v>7</v>
      </c>
      <c r="Q23">
        <v>22</v>
      </c>
      <c r="R23" s="17">
        <f t="shared" si="0"/>
        <v>27.272727272727273</v>
      </c>
    </row>
    <row r="26" spans="1:19" x14ac:dyDescent="0.35">
      <c r="A26" s="35" t="s">
        <v>92</v>
      </c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35"/>
      <c r="M26" s="35"/>
      <c r="N26" s="35"/>
      <c r="O26" s="35"/>
      <c r="P26" s="35"/>
      <c r="Q26" s="35"/>
      <c r="R26" s="35"/>
      <c r="S26" s="35"/>
    </row>
    <row r="27" spans="1:19" x14ac:dyDescent="0.35">
      <c r="A27" s="20" t="s">
        <v>93</v>
      </c>
    </row>
    <row r="28" spans="1:19" x14ac:dyDescent="0.35">
      <c r="A28" t="s">
        <v>94</v>
      </c>
      <c r="E28" s="19"/>
      <c r="F28" s="19"/>
      <c r="H28" t="s">
        <v>64</v>
      </c>
      <c r="I28" t="s">
        <v>65</v>
      </c>
      <c r="J28" t="s">
        <v>44</v>
      </c>
      <c r="L28" s="19"/>
      <c r="N28" s="13" t="s">
        <v>79</v>
      </c>
      <c r="O28" s="13" t="s">
        <v>80</v>
      </c>
      <c r="P28" s="13" t="s">
        <v>81</v>
      </c>
      <c r="Q28" s="13" t="s">
        <v>44</v>
      </c>
      <c r="R28" s="22" t="s">
        <v>82</v>
      </c>
      <c r="S28" s="19"/>
    </row>
    <row r="29" spans="1:19" x14ac:dyDescent="0.35">
      <c r="B29" s="21" t="s">
        <v>95</v>
      </c>
      <c r="C29" s="21" t="s">
        <v>96</v>
      </c>
      <c r="D29" s="13" t="s">
        <v>44</v>
      </c>
      <c r="G29" s="18">
        <v>12</v>
      </c>
      <c r="H29">
        <v>136</v>
      </c>
      <c r="I29">
        <v>36</v>
      </c>
      <c r="J29">
        <v>172</v>
      </c>
      <c r="K29" s="2">
        <f>H29/J29</f>
        <v>0.79069767441860461</v>
      </c>
      <c r="M29" s="12" t="s">
        <v>97</v>
      </c>
      <c r="N29">
        <v>100</v>
      </c>
      <c r="O29">
        <v>29</v>
      </c>
      <c r="P29">
        <v>47</v>
      </c>
      <c r="Q29">
        <v>176</v>
      </c>
      <c r="R29" s="23">
        <f>IFERROR(IF(M29="","",100*(N29-P29)/Q29),"N/A")</f>
        <v>30.113636363636363</v>
      </c>
    </row>
    <row r="30" spans="1:19" x14ac:dyDescent="0.35">
      <c r="A30" s="18">
        <v>12</v>
      </c>
      <c r="B30">
        <v>104</v>
      </c>
      <c r="C30">
        <v>72</v>
      </c>
      <c r="D30">
        <v>176</v>
      </c>
      <c r="G30" s="18" t="s">
        <v>44</v>
      </c>
      <c r="H30">
        <v>136</v>
      </c>
      <c r="I30">
        <v>36</v>
      </c>
      <c r="J30">
        <v>172</v>
      </c>
      <c r="K30" s="2">
        <f>H30/J30</f>
        <v>0.79069767441860461</v>
      </c>
      <c r="M30" s="24">
        <v>3</v>
      </c>
      <c r="N30">
        <v>100</v>
      </c>
      <c r="O30">
        <v>29</v>
      </c>
      <c r="P30">
        <v>47</v>
      </c>
      <c r="Q30">
        <v>176</v>
      </c>
      <c r="R30" s="23">
        <f t="shared" ref="R30:R33" si="2">IFERROR(IF(M30="","",100*(N30-P30)/Q30),"N/A")</f>
        <v>30.113636363636363</v>
      </c>
    </row>
    <row r="31" spans="1:19" x14ac:dyDescent="0.35">
      <c r="A31" s="18" t="s">
        <v>44</v>
      </c>
      <c r="B31">
        <v>104</v>
      </c>
      <c r="C31">
        <v>72</v>
      </c>
      <c r="D31">
        <v>176</v>
      </c>
      <c r="M31" s="25">
        <v>12</v>
      </c>
      <c r="N31">
        <v>99</v>
      </c>
      <c r="O31">
        <v>29</v>
      </c>
      <c r="P31">
        <v>47</v>
      </c>
      <c r="Q31">
        <v>175</v>
      </c>
      <c r="R31" s="23">
        <f t="shared" si="2"/>
        <v>29.714285714285715</v>
      </c>
    </row>
    <row r="32" spans="1:19" x14ac:dyDescent="0.35">
      <c r="M32" s="25">
        <v>13</v>
      </c>
      <c r="N32">
        <v>1</v>
      </c>
      <c r="O32">
        <v>0</v>
      </c>
      <c r="P32">
        <v>0</v>
      </c>
      <c r="Q32">
        <v>1</v>
      </c>
      <c r="R32" s="23">
        <f t="shared" si="2"/>
        <v>100</v>
      </c>
    </row>
    <row r="33" spans="13:18" x14ac:dyDescent="0.35">
      <c r="M33" s="18" t="s">
        <v>44</v>
      </c>
      <c r="N33">
        <v>100</v>
      </c>
      <c r="O33">
        <v>29</v>
      </c>
      <c r="P33">
        <v>47</v>
      </c>
      <c r="Q33">
        <v>176</v>
      </c>
      <c r="R33" s="23">
        <f t="shared" si="2"/>
        <v>30.113636363636363</v>
      </c>
    </row>
  </sheetData>
  <mergeCells count="5">
    <mergeCell ref="A26:S26"/>
    <mergeCell ref="A1:S1"/>
    <mergeCell ref="G3:K3"/>
    <mergeCell ref="X2:Y2"/>
    <mergeCell ref="AB2:AC2"/>
  </mergeCells>
  <conditionalFormatting sqref="T5:T1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5:X9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CC0123-AF3A-4C13-BFFB-11FEEDBE2566}">
  <dimension ref="A1:G10"/>
  <sheetViews>
    <sheetView workbookViewId="0">
      <selection activeCell="C10" sqref="C10"/>
    </sheetView>
  </sheetViews>
  <sheetFormatPr defaultRowHeight="14.5" x14ac:dyDescent="0.35"/>
  <sheetData>
    <row r="1" spans="1:7" ht="52" x14ac:dyDescent="0.35">
      <c r="A1" s="31" t="s">
        <v>115</v>
      </c>
      <c r="B1" s="31" t="s">
        <v>116</v>
      </c>
      <c r="C1" s="31" t="s">
        <v>117</v>
      </c>
      <c r="D1" s="31" t="s">
        <v>118</v>
      </c>
      <c r="E1" s="31" t="s">
        <v>119</v>
      </c>
      <c r="F1" s="31" t="s">
        <v>120</v>
      </c>
      <c r="G1" s="32" t="s">
        <v>121</v>
      </c>
    </row>
    <row r="2" spans="1:7" x14ac:dyDescent="0.35">
      <c r="A2" s="33">
        <v>0.6</v>
      </c>
      <c r="B2" s="33">
        <v>0.44</v>
      </c>
      <c r="C2" s="33">
        <v>0.49</v>
      </c>
      <c r="D2" s="33">
        <v>0.95</v>
      </c>
      <c r="E2" s="33">
        <v>0.4</v>
      </c>
      <c r="F2" s="33">
        <v>0.59</v>
      </c>
      <c r="G2" s="33">
        <v>0.57999999999999996</v>
      </c>
    </row>
    <row r="9" spans="1:7" x14ac:dyDescent="0.35">
      <c r="C9" t="s">
        <v>126</v>
      </c>
    </row>
    <row r="10" spans="1:7" x14ac:dyDescent="0.35">
      <c r="C10" t="s">
        <v>127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FCR and Interactions</vt:lpstr>
      <vt:lpstr>Call Volume</vt:lpstr>
      <vt:lpstr>Utilization</vt:lpstr>
      <vt:lpstr>Survey Data</vt:lpstr>
      <vt:lpstr>QA</vt:lpstr>
    </vt:vector>
  </TitlesOfParts>
  <Company>SunPower Corporation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Joshua Gragg</dc:creator>
  <cp:lastModifiedBy>Aubrey Heldermon</cp:lastModifiedBy>
  <dcterms:created xsi:type="dcterms:W3CDTF">2023-03-29T17:31:26Z</dcterms:created>
  <dcterms:modified xsi:type="dcterms:W3CDTF">2023-04-07T22:55:52Z</dcterms:modified>
</cp:coreProperties>
</file>